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<sst xmlns="http://schemas.openxmlformats.org/spreadsheetml/2006/main" count="78" uniqueCount="46">
  <si>
    <t>Sl.No.</t>
  </si>
  <si>
    <t>Name of the Category</t>
  </si>
  <si>
    <t>1</t>
  </si>
  <si>
    <t>2</t>
  </si>
  <si>
    <t>3</t>
  </si>
  <si>
    <t>Senior Glass Technologist/ Glass Blower</t>
  </si>
  <si>
    <t>Junior Technician/ Supervisor</t>
  </si>
  <si>
    <t>Senior Accountant</t>
  </si>
  <si>
    <t>Clerk/Typist/ Computer Operator</t>
  </si>
  <si>
    <t xml:space="preserve"> </t>
  </si>
  <si>
    <t>GLASS INDUSTRY</t>
  </si>
  <si>
    <t>Wages Linked at 525 CPI points</t>
  </si>
  <si>
    <t>Basic Wage</t>
  </si>
  <si>
    <t>Total wage</t>
  </si>
  <si>
    <t>Per point rate of VDA notified in the notification = Rs.6.40</t>
  </si>
  <si>
    <t>Notification issued vide G.O.Ms.No.91, LET&amp;F (Lab.II) Dept., dt:28-09-2007</t>
  </si>
  <si>
    <t>Published in Gazette No.620, dated 26-10-2007</t>
  </si>
  <si>
    <t>CPI points notified as on 01-04-2015 = 1169 points</t>
  </si>
  <si>
    <t>Notification issued vide G.O.Rt.No.165, LET&amp;F (Lab.II) Dept., dt: 23-03-2013</t>
  </si>
  <si>
    <t>Published in Gazette No.205, dated 23-03-2013</t>
  </si>
  <si>
    <t>Wages Linked at 884 CPI points</t>
  </si>
  <si>
    <t>VDA as on 01-04-2015 = 1169 - 884 = 285 points</t>
  </si>
  <si>
    <t xml:space="preserve">Per point rate of VDA notified as per Cl.No. 4 in the draft notification </t>
  </si>
  <si>
    <t>VDA for 285 points</t>
  </si>
  <si>
    <t>Total Wage</t>
  </si>
  <si>
    <t>20% increase on CL.No. 5</t>
  </si>
  <si>
    <t xml:space="preserve">Total Wage to be proposed on 20% </t>
  </si>
  <si>
    <t xml:space="preserve">30% inincrease on CL.No. 5 </t>
  </si>
  <si>
    <t>Total Wage to be proposed on 30%</t>
  </si>
  <si>
    <t xml:space="preserve">43% inincrease on CL.No. 5 </t>
  </si>
  <si>
    <t>Total Wage to be proposed on 43%</t>
  </si>
  <si>
    <r>
      <t>Skilled:</t>
    </r>
    <r>
      <rPr>
        <sz val="12"/>
        <rFont val="Tahoma"/>
        <family val="2"/>
      </rPr>
      <t xml:space="preserve"> Maistry/ Mason/ Dye Maker/ Maker/ Electrician/ Gunder/ Welder/ Fitter/ Turner/ Black Smith/ Diesel Mechanic/ Plumber/ Carpenter/ E.O.T.Crane Operator/ Furnace Operator/ Boffer Operator/ Crane Plating Operator</t>
    </r>
  </si>
  <si>
    <r>
      <t xml:space="preserve">Semi-Skilled: </t>
    </r>
    <r>
      <rPr>
        <sz val="12"/>
        <rFont val="Tahoma"/>
        <family val="2"/>
      </rPr>
      <t>Oilman/ Tool Room Attender/ Softer/ Sample Checker/ Pump House Operator/ Plantform Truck Operator/ Crusher Attender/ Mechineman</t>
    </r>
  </si>
  <si>
    <r>
      <t xml:space="preserve">Un-Skilled: </t>
    </r>
    <r>
      <rPr>
        <sz val="12"/>
        <rFont val="Tahoma"/>
        <family val="2"/>
      </rPr>
      <t>Waterman/ Cleaner/ Sweeper/ Scavenger/ Security Guard/ Any Casual Labour or Mazdoor</t>
    </r>
  </si>
  <si>
    <t xml:space="preserve">64% in increase on CL.No. 5 </t>
  </si>
  <si>
    <t>Total Wage to be proposed on 61%</t>
  </si>
  <si>
    <t xml:space="preserve">61% in increase on CL.No. 5 </t>
  </si>
  <si>
    <t>Cost of Living Allowance to be paid per each point of increase (in Rs.)</t>
  </si>
  <si>
    <t>Actual Calculation</t>
  </si>
  <si>
    <t>Skilled: Maistry/ Mason/ Dye Maker/ Maker/ Electrician/ Gunder/ Welder/ Fitter/ Turner/ Black Smith/ Diesel Mechanic/ Plumber/ Carpenter/ E.O.T.Crane Operator/ Furnace Operator/ Boffer Operator/ Crane Plating Operator</t>
  </si>
  <si>
    <t>Semi-Skilled: Oilman/ Tool Room Attender/ Softer/ Sample Checker/ Pump House Operator/ Plantform Truck Operator/ Crusher Attender/ Mechineman</t>
  </si>
  <si>
    <t>Un-Skilled: Waterman/ Cleaner/ Sweeper/ Scavenger/ Security Guard/ Any Casual Labour or Mazdoor</t>
  </si>
  <si>
    <t>CPI points notified as on 01-10-2018 = 1325 points</t>
  </si>
  <si>
    <t>VDA to be paid from 01.10.2018 to 31.03.2019 = 1325 - 525 = 800 points</t>
  </si>
  <si>
    <t>Minimum Wages and VDA payable  from 01.10.2018 to 31.03.2019</t>
  </si>
  <si>
    <t>VDA for 800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</si>
</sst>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44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5" fillId="0" borderId="10" xfId="0" applyFont="1" applyBorder="1" applyAlignment="1" quotePrefix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2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justify" vertical="top" wrapText="1"/>
    </xf>
    <xf numFmtId="2" fontId="6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Normal="75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50.28125" style="0" customWidth="1"/>
    <col min="3" max="3" width="10.421875" style="0" customWidth="1"/>
    <col min="4" max="4" width="10.00390625" style="0" bestFit="1" customWidth="1"/>
    <col min="5" max="5" width="14.00390625" style="0" customWidth="1"/>
  </cols>
  <sheetData>
    <row r="1" spans="1:5" ht="20.25">
      <c r="A1" s="36" t="s">
        <v>10</v>
      </c>
      <c r="B1" s="36"/>
      <c r="C1" s="36"/>
      <c r="D1" s="36"/>
      <c r="E1" s="36"/>
    </row>
    <row r="2" spans="1:5" ht="18.75">
      <c r="A2" s="34" t="s">
        <v>15</v>
      </c>
      <c r="B2" s="34"/>
      <c r="C2" s="34"/>
      <c r="D2" s="34"/>
      <c r="E2" s="34"/>
    </row>
    <row r="3" spans="1:5" ht="18.75">
      <c r="A3" s="34" t="s">
        <v>16</v>
      </c>
      <c r="B3" s="34"/>
      <c r="C3" s="34"/>
      <c r="D3" s="34"/>
      <c r="E3" s="34"/>
    </row>
    <row r="4" spans="1:5" ht="18.75">
      <c r="A4" s="34" t="s">
        <v>11</v>
      </c>
      <c r="B4" s="34"/>
      <c r="C4" s="34"/>
      <c r="D4" s="34"/>
      <c r="E4" s="34"/>
    </row>
    <row r="5" spans="1:5" ht="18.75">
      <c r="A5" s="34" t="s">
        <v>42</v>
      </c>
      <c r="B5" s="34"/>
      <c r="C5" s="34"/>
      <c r="D5" s="34"/>
      <c r="E5" s="34"/>
    </row>
    <row r="6" spans="1:5" ht="18.75">
      <c r="A6" s="34" t="s">
        <v>43</v>
      </c>
      <c r="B6" s="34"/>
      <c r="C6" s="34"/>
      <c r="D6" s="34"/>
      <c r="E6" s="34"/>
    </row>
    <row r="7" spans="1:5" ht="18.75">
      <c r="A7" s="34" t="s">
        <v>14</v>
      </c>
      <c r="B7" s="34"/>
      <c r="C7" s="34"/>
      <c r="D7" s="34"/>
      <c r="E7" s="34"/>
    </row>
    <row r="8" spans="1:5" ht="18.75">
      <c r="A8" s="35" t="s">
        <v>44</v>
      </c>
      <c r="B8" s="35"/>
      <c r="C8" s="35"/>
      <c r="D8" s="35"/>
      <c r="E8" s="35"/>
    </row>
    <row r="9" spans="1:5" ht="56.25">
      <c r="A9" s="3" t="s">
        <v>0</v>
      </c>
      <c r="B9" s="3" t="s">
        <v>1</v>
      </c>
      <c r="C9" s="3" t="s">
        <v>12</v>
      </c>
      <c r="D9" s="3" t="s">
        <v>45</v>
      </c>
      <c r="E9" s="3" t="s">
        <v>13</v>
      </c>
    </row>
    <row r="10" spans="1:5" ht="18.75">
      <c r="A10" s="30">
        <v>1</v>
      </c>
      <c r="B10" s="30">
        <v>2</v>
      </c>
      <c r="C10" s="30">
        <v>3</v>
      </c>
      <c r="D10" s="30">
        <v>4</v>
      </c>
      <c r="E10" s="31">
        <v>5</v>
      </c>
    </row>
    <row r="11" spans="1:5" ht="18.75">
      <c r="A11" s="3">
        <v>1</v>
      </c>
      <c r="B11" s="32" t="s">
        <v>5</v>
      </c>
      <c r="C11" s="2">
        <v>7744</v>
      </c>
      <c r="D11" s="33">
        <f>800*6.4</f>
        <v>5120</v>
      </c>
      <c r="E11" s="2">
        <f>SUM(C11:D11)</f>
        <v>12864</v>
      </c>
    </row>
    <row r="12" spans="1:5" ht="18.75">
      <c r="A12" s="3">
        <v>2</v>
      </c>
      <c r="B12" s="1" t="s">
        <v>6</v>
      </c>
      <c r="C12" s="2">
        <v>5586</v>
      </c>
      <c r="D12" s="33">
        <f aca="true" t="shared" si="0" ref="D12:D17">800*6.4</f>
        <v>5120</v>
      </c>
      <c r="E12" s="2">
        <f aca="true" t="shared" si="1" ref="E12:E17">SUM(C12:D12)</f>
        <v>10706</v>
      </c>
    </row>
    <row r="13" spans="1:5" ht="18.75">
      <c r="A13" s="3">
        <v>3</v>
      </c>
      <c r="B13" s="1" t="s">
        <v>7</v>
      </c>
      <c r="C13" s="2">
        <v>5379</v>
      </c>
      <c r="D13" s="33">
        <f t="shared" si="0"/>
        <v>5120</v>
      </c>
      <c r="E13" s="2">
        <f t="shared" si="1"/>
        <v>10499</v>
      </c>
    </row>
    <row r="14" spans="1:5" ht="18.75">
      <c r="A14" s="3">
        <v>4</v>
      </c>
      <c r="B14" s="1" t="s">
        <v>8</v>
      </c>
      <c r="C14" s="2">
        <v>4514</v>
      </c>
      <c r="D14" s="33">
        <f t="shared" si="0"/>
        <v>5120</v>
      </c>
      <c r="E14" s="2">
        <f t="shared" si="1"/>
        <v>9634</v>
      </c>
    </row>
    <row r="15" spans="1:5" ht="112.5">
      <c r="A15" s="3">
        <v>5</v>
      </c>
      <c r="B15" s="1" t="s">
        <v>39</v>
      </c>
      <c r="C15" s="2">
        <v>5379</v>
      </c>
      <c r="D15" s="33">
        <f t="shared" si="0"/>
        <v>5120</v>
      </c>
      <c r="E15" s="2">
        <f t="shared" si="1"/>
        <v>10499</v>
      </c>
    </row>
    <row r="16" spans="1:5" ht="75">
      <c r="A16" s="3">
        <v>6</v>
      </c>
      <c r="B16" s="1" t="s">
        <v>40</v>
      </c>
      <c r="C16" s="2">
        <v>4514</v>
      </c>
      <c r="D16" s="33">
        <f t="shared" si="0"/>
        <v>5120</v>
      </c>
      <c r="E16" s="2">
        <f t="shared" si="1"/>
        <v>9634</v>
      </c>
    </row>
    <row r="17" spans="1:5" ht="56.25">
      <c r="A17" s="3">
        <v>7</v>
      </c>
      <c r="B17" s="1" t="s">
        <v>41</v>
      </c>
      <c r="C17" s="2">
        <v>3366</v>
      </c>
      <c r="D17" s="33">
        <f t="shared" si="0"/>
        <v>5120</v>
      </c>
      <c r="E17" s="2">
        <f t="shared" si="1"/>
        <v>8486</v>
      </c>
    </row>
  </sheetData>
  <sheetProtection/>
  <mergeCells count="8">
    <mergeCell ref="A7:E7"/>
    <mergeCell ref="A8:E8"/>
    <mergeCell ref="A1:E1"/>
    <mergeCell ref="A2:E2"/>
    <mergeCell ref="A3:E3"/>
    <mergeCell ref="A4:E4"/>
    <mergeCell ref="A5:E5"/>
    <mergeCell ref="A6:E6"/>
  </mergeCells>
  <printOptions horizontalCentered="1" verticalCentered="1"/>
  <pageMargins left="0.75" right="0.75" top="1" bottom="1" header="0.5" footer="0.5"/>
  <pageSetup horizontalDpi="180" verticalDpi="180" orientation="portrait" paperSize="9" scale="9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5.7109375" style="0" customWidth="1"/>
    <col min="2" max="2" width="50.28125" style="0" customWidth="1"/>
    <col min="3" max="3" width="13.140625" style="0" customWidth="1"/>
    <col min="4" max="4" width="10.00390625" style="0" bestFit="1" customWidth="1"/>
    <col min="5" max="5" width="14.00390625" style="16" customWidth="1"/>
    <col min="6" max="6" width="9.421875" style="0" customWidth="1"/>
    <col min="7" max="7" width="11.7109375" style="16" customWidth="1"/>
    <col min="9" max="9" width="12.421875" style="16" customWidth="1"/>
    <col min="11" max="11" width="11.8515625" style="16" customWidth="1"/>
  </cols>
  <sheetData>
    <row r="1" spans="1:11" ht="15.75" customHeight="1">
      <c r="A1" s="42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 customHeight="1">
      <c r="A3" s="37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" customHeight="1">
      <c r="A4" s="37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" customHeight="1">
      <c r="A5" s="37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37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" customHeight="1">
      <c r="A7" s="37" t="s">
        <v>22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3" s="4" customFormat="1" ht="90.75" customHeight="1">
      <c r="A8" s="5" t="s">
        <v>0</v>
      </c>
      <c r="B8" s="5" t="s">
        <v>1</v>
      </c>
      <c r="C8" s="5" t="s">
        <v>12</v>
      </c>
      <c r="D8" s="5" t="s">
        <v>23</v>
      </c>
      <c r="E8" s="5" t="s">
        <v>24</v>
      </c>
      <c r="F8" s="5" t="s">
        <v>25</v>
      </c>
      <c r="G8" s="5" t="s">
        <v>26</v>
      </c>
      <c r="H8" s="5" t="s">
        <v>27</v>
      </c>
      <c r="I8" s="5" t="s">
        <v>28</v>
      </c>
      <c r="J8" s="5" t="s">
        <v>29</v>
      </c>
      <c r="K8" s="5" t="s">
        <v>30</v>
      </c>
      <c r="L8" s="5" t="s">
        <v>34</v>
      </c>
      <c r="M8" s="5" t="s">
        <v>35</v>
      </c>
    </row>
    <row r="9" spans="1:11" ht="15">
      <c r="A9" s="8" t="s">
        <v>2</v>
      </c>
      <c r="B9" s="8" t="s">
        <v>3</v>
      </c>
      <c r="C9" s="8" t="s">
        <v>4</v>
      </c>
      <c r="D9" s="8">
        <v>4</v>
      </c>
      <c r="E9" s="5">
        <v>5</v>
      </c>
      <c r="F9" s="9">
        <v>6</v>
      </c>
      <c r="G9" s="5">
        <v>7</v>
      </c>
      <c r="H9" s="9">
        <v>8</v>
      </c>
      <c r="I9" s="5">
        <v>9</v>
      </c>
      <c r="J9" s="9">
        <v>10</v>
      </c>
      <c r="K9" s="5">
        <v>11</v>
      </c>
    </row>
    <row r="10" spans="1:13" ht="15">
      <c r="A10" s="9">
        <v>1</v>
      </c>
      <c r="B10" s="9" t="s">
        <v>5</v>
      </c>
      <c r="C10" s="10">
        <v>10042</v>
      </c>
      <c r="D10" s="10">
        <f>285*11.35</f>
        <v>3234.75</v>
      </c>
      <c r="E10" s="14">
        <f>SUM(C10:D10)</f>
        <v>13276.75</v>
      </c>
      <c r="F10" s="9">
        <f>(E10*0.2)</f>
        <v>2655.3500000000004</v>
      </c>
      <c r="G10" s="14">
        <f>(E10+F10)</f>
        <v>15932.1</v>
      </c>
      <c r="H10" s="9">
        <f>(E10*0.3)</f>
        <v>3983.0249999999996</v>
      </c>
      <c r="I10" s="14">
        <f>(E10+H10)</f>
        <v>17259.775</v>
      </c>
      <c r="J10" s="9">
        <f>(E10*0.43)</f>
        <v>5709.0025</v>
      </c>
      <c r="K10" s="14">
        <f>(E10+J10)</f>
        <v>18985.7525</v>
      </c>
      <c r="L10">
        <f>SUM(E10*61/100)</f>
        <v>8098.8175</v>
      </c>
      <c r="M10" s="17">
        <f>SUM(E10+L10)</f>
        <v>21375.5675</v>
      </c>
    </row>
    <row r="11" spans="1:13" ht="15">
      <c r="A11" s="9">
        <v>2</v>
      </c>
      <c r="B11" s="9" t="s">
        <v>6</v>
      </c>
      <c r="C11" s="10">
        <v>7884</v>
      </c>
      <c r="D11" s="10">
        <f>285*8.9</f>
        <v>2536.5</v>
      </c>
      <c r="E11" s="14">
        <f aca="true" t="shared" si="0" ref="E11:E16">SUM(C11:D11)</f>
        <v>10420.5</v>
      </c>
      <c r="F11" s="9">
        <f aca="true" t="shared" si="1" ref="F11:F16">(E11*0.2)</f>
        <v>2084.1</v>
      </c>
      <c r="G11" s="14">
        <f aca="true" t="shared" si="2" ref="G11:G16">(E11+F11)</f>
        <v>12504.6</v>
      </c>
      <c r="H11" s="9">
        <f aca="true" t="shared" si="3" ref="H11:H16">(E11*0.3)</f>
        <v>3126.15</v>
      </c>
      <c r="I11" s="14">
        <f aca="true" t="shared" si="4" ref="I11:I16">(E11+H11)</f>
        <v>13546.65</v>
      </c>
      <c r="J11" s="9">
        <f aca="true" t="shared" si="5" ref="J11:J16">(E11*0.43)</f>
        <v>4480.815</v>
      </c>
      <c r="K11" s="14">
        <f aca="true" t="shared" si="6" ref="K11:K16">(E11+J11)</f>
        <v>14901.314999999999</v>
      </c>
      <c r="L11">
        <f aca="true" t="shared" si="7" ref="L11:L16">SUM(E11*61/100)</f>
        <v>6356.505</v>
      </c>
      <c r="M11" s="17">
        <f aca="true" t="shared" si="8" ref="M11:M16">SUM(E11+L11)</f>
        <v>16777.005</v>
      </c>
    </row>
    <row r="12" spans="1:13" ht="15">
      <c r="A12" s="9">
        <v>3</v>
      </c>
      <c r="B12" s="9" t="s">
        <v>7</v>
      </c>
      <c r="C12" s="10">
        <v>7677</v>
      </c>
      <c r="D12" s="10">
        <f>285*8.65</f>
        <v>2465.25</v>
      </c>
      <c r="E12" s="14">
        <f t="shared" si="0"/>
        <v>10142.25</v>
      </c>
      <c r="F12" s="9">
        <f t="shared" si="1"/>
        <v>2028.45</v>
      </c>
      <c r="G12" s="14">
        <f t="shared" si="2"/>
        <v>12170.7</v>
      </c>
      <c r="H12" s="9">
        <f t="shared" si="3"/>
        <v>3042.6749999999997</v>
      </c>
      <c r="I12" s="14">
        <f t="shared" si="4"/>
        <v>13184.925</v>
      </c>
      <c r="J12" s="9">
        <f t="shared" si="5"/>
        <v>4361.1675</v>
      </c>
      <c r="K12" s="14">
        <f t="shared" si="6"/>
        <v>14503.4175</v>
      </c>
      <c r="L12">
        <f t="shared" si="7"/>
        <v>6186.7725</v>
      </c>
      <c r="M12" s="17">
        <f t="shared" si="8"/>
        <v>16329.0225</v>
      </c>
    </row>
    <row r="13" spans="1:13" ht="22.5" customHeight="1">
      <c r="A13" s="9">
        <v>4</v>
      </c>
      <c r="B13" s="9" t="s">
        <v>8</v>
      </c>
      <c r="C13" s="10">
        <v>6812</v>
      </c>
      <c r="D13" s="10">
        <f>285*7.7</f>
        <v>2194.5</v>
      </c>
      <c r="E13" s="14">
        <f t="shared" si="0"/>
        <v>9006.5</v>
      </c>
      <c r="F13" s="9">
        <f t="shared" si="1"/>
        <v>1801.3000000000002</v>
      </c>
      <c r="G13" s="14">
        <f t="shared" si="2"/>
        <v>10807.8</v>
      </c>
      <c r="H13" s="9">
        <f t="shared" si="3"/>
        <v>2701.95</v>
      </c>
      <c r="I13" s="14">
        <f t="shared" si="4"/>
        <v>11708.45</v>
      </c>
      <c r="J13" s="9">
        <f t="shared" si="5"/>
        <v>3872.795</v>
      </c>
      <c r="K13" s="14">
        <f t="shared" si="6"/>
        <v>12879.295</v>
      </c>
      <c r="L13">
        <f t="shared" si="7"/>
        <v>5493.965</v>
      </c>
      <c r="M13" s="17">
        <f t="shared" si="8"/>
        <v>14500.465</v>
      </c>
    </row>
    <row r="14" spans="1:13" ht="91.5" customHeight="1">
      <c r="A14" s="9">
        <v>5</v>
      </c>
      <c r="B14" s="11" t="s">
        <v>31</v>
      </c>
      <c r="C14" s="10">
        <v>7677</v>
      </c>
      <c r="D14" s="10">
        <f>285*8.65</f>
        <v>2465.25</v>
      </c>
      <c r="E14" s="14">
        <f t="shared" si="0"/>
        <v>10142.25</v>
      </c>
      <c r="F14" s="9">
        <f t="shared" si="1"/>
        <v>2028.45</v>
      </c>
      <c r="G14" s="14">
        <f t="shared" si="2"/>
        <v>12170.7</v>
      </c>
      <c r="H14" s="9">
        <f t="shared" si="3"/>
        <v>3042.6749999999997</v>
      </c>
      <c r="I14" s="14">
        <f t="shared" si="4"/>
        <v>13184.925</v>
      </c>
      <c r="J14" s="9">
        <f t="shared" si="5"/>
        <v>4361.1675</v>
      </c>
      <c r="K14" s="14">
        <f t="shared" si="6"/>
        <v>14503.4175</v>
      </c>
      <c r="L14">
        <f t="shared" si="7"/>
        <v>6186.7725</v>
      </c>
      <c r="M14" s="17">
        <f t="shared" si="8"/>
        <v>16329.0225</v>
      </c>
    </row>
    <row r="15" spans="1:13" ht="63" customHeight="1">
      <c r="A15" s="9">
        <v>6</v>
      </c>
      <c r="B15" s="11" t="s">
        <v>32</v>
      </c>
      <c r="C15" s="10">
        <v>6812</v>
      </c>
      <c r="D15" s="10">
        <f>285*7.7</f>
        <v>2194.5</v>
      </c>
      <c r="E15" s="14">
        <f t="shared" si="0"/>
        <v>9006.5</v>
      </c>
      <c r="F15" s="9">
        <f t="shared" si="1"/>
        <v>1801.3000000000002</v>
      </c>
      <c r="G15" s="14">
        <f t="shared" si="2"/>
        <v>10807.8</v>
      </c>
      <c r="H15" s="9">
        <f t="shared" si="3"/>
        <v>2701.95</v>
      </c>
      <c r="I15" s="14">
        <f t="shared" si="4"/>
        <v>11708.45</v>
      </c>
      <c r="J15" s="9">
        <f t="shared" si="5"/>
        <v>3872.795</v>
      </c>
      <c r="K15" s="14">
        <f t="shared" si="6"/>
        <v>12879.295</v>
      </c>
      <c r="L15">
        <f t="shared" si="7"/>
        <v>5493.965</v>
      </c>
      <c r="M15" s="17">
        <f t="shared" si="8"/>
        <v>14500.465</v>
      </c>
    </row>
    <row r="16" spans="1:13" ht="48" customHeight="1">
      <c r="A16" s="9">
        <v>7</v>
      </c>
      <c r="B16" s="11" t="s">
        <v>33</v>
      </c>
      <c r="C16" s="10">
        <v>5664</v>
      </c>
      <c r="D16" s="10">
        <f>285*6.4</f>
        <v>1824</v>
      </c>
      <c r="E16" s="14">
        <f t="shared" si="0"/>
        <v>7488</v>
      </c>
      <c r="F16" s="9">
        <f t="shared" si="1"/>
        <v>1497.6000000000001</v>
      </c>
      <c r="G16" s="14">
        <f t="shared" si="2"/>
        <v>8985.6</v>
      </c>
      <c r="H16" s="9">
        <f t="shared" si="3"/>
        <v>2246.4</v>
      </c>
      <c r="I16" s="14">
        <f t="shared" si="4"/>
        <v>9734.4</v>
      </c>
      <c r="J16" s="9">
        <f t="shared" si="5"/>
        <v>3219.84</v>
      </c>
      <c r="K16" s="14">
        <f t="shared" si="6"/>
        <v>10707.84</v>
      </c>
      <c r="L16">
        <f t="shared" si="7"/>
        <v>4567.68</v>
      </c>
      <c r="M16" s="17">
        <f t="shared" si="8"/>
        <v>12055.68</v>
      </c>
    </row>
    <row r="17" spans="1:11" ht="15">
      <c r="A17" s="7"/>
      <c r="B17" s="7"/>
      <c r="C17" s="7"/>
      <c r="D17" s="39" t="s">
        <v>9</v>
      </c>
      <c r="E17" s="40"/>
      <c r="F17" s="13"/>
      <c r="G17" s="15"/>
      <c r="H17" s="13"/>
      <c r="I17" s="15"/>
      <c r="J17" s="13"/>
      <c r="K17" s="15"/>
    </row>
    <row r="18" spans="1:11" ht="15">
      <c r="A18" s="7"/>
      <c r="B18" s="7"/>
      <c r="C18" s="7"/>
      <c r="D18" s="39" t="s">
        <v>9</v>
      </c>
      <c r="E18" s="40"/>
      <c r="F18" s="13"/>
      <c r="G18" s="15"/>
      <c r="H18" s="13"/>
      <c r="I18" s="15"/>
      <c r="J18" s="13"/>
      <c r="K18" s="15"/>
    </row>
    <row r="19" spans="1:11" ht="15">
      <c r="A19" s="7"/>
      <c r="B19" s="6" t="s">
        <v>9</v>
      </c>
      <c r="C19" s="41"/>
      <c r="D19" s="38"/>
      <c r="E19" s="38"/>
      <c r="F19" s="13"/>
      <c r="G19" s="15"/>
      <c r="H19" s="13"/>
      <c r="I19" s="15"/>
      <c r="J19" s="13"/>
      <c r="K19" s="15"/>
    </row>
    <row r="20" spans="1:11" ht="15">
      <c r="A20" s="7"/>
      <c r="B20" s="6" t="s">
        <v>9</v>
      </c>
      <c r="C20" s="7"/>
      <c r="D20" s="12"/>
      <c r="E20" s="15"/>
      <c r="F20" s="13"/>
      <c r="G20" s="15"/>
      <c r="H20" s="13"/>
      <c r="I20" s="15"/>
      <c r="J20" s="13"/>
      <c r="K20" s="15"/>
    </row>
  </sheetData>
  <sheetProtection/>
  <mergeCells count="10">
    <mergeCell ref="A7:K7"/>
    <mergeCell ref="D17:E17"/>
    <mergeCell ref="D18:E18"/>
    <mergeCell ref="C19:E19"/>
    <mergeCell ref="A1:K1"/>
    <mergeCell ref="A2:K2"/>
    <mergeCell ref="A3:K3"/>
    <mergeCell ref="A4:K4"/>
    <mergeCell ref="A5:K5"/>
    <mergeCell ref="A6:K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zoomScalePageLayoutView="0" workbookViewId="0" topLeftCell="A1">
      <selection activeCell="L9" sqref="L9"/>
    </sheetView>
  </sheetViews>
  <sheetFormatPr defaultColWidth="9.140625" defaultRowHeight="12.75"/>
  <cols>
    <col min="1" max="1" width="5.7109375" style="19" customWidth="1"/>
    <col min="2" max="2" width="53.140625" style="19" customWidth="1"/>
    <col min="3" max="3" width="14.7109375" style="19" customWidth="1"/>
    <col min="4" max="4" width="12.57421875" style="19" customWidth="1"/>
    <col min="5" max="5" width="13.140625" style="20" customWidth="1"/>
    <col min="6" max="7" width="13.28125" style="19" customWidth="1"/>
    <col min="8" max="8" width="16.28125" style="19" customWidth="1"/>
    <col min="9" max="9" width="13.8515625" style="19" customWidth="1"/>
    <col min="10" max="16384" width="9.140625" style="19" customWidth="1"/>
  </cols>
  <sheetData>
    <row r="1" spans="1:9" ht="15.75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</row>
    <row r="2" spans="1:9" s="13" customFormat="1" ht="90.75" customHeight="1">
      <c r="A2" s="5" t="s">
        <v>0</v>
      </c>
      <c r="B2" s="5" t="s">
        <v>1</v>
      </c>
      <c r="C2" s="5" t="s">
        <v>12</v>
      </c>
      <c r="D2" s="5" t="s">
        <v>23</v>
      </c>
      <c r="E2" s="5" t="s">
        <v>24</v>
      </c>
      <c r="F2" s="5" t="s">
        <v>36</v>
      </c>
      <c r="G2" s="5" t="s">
        <v>35</v>
      </c>
      <c r="H2" s="18" t="s">
        <v>37</v>
      </c>
      <c r="I2" s="18" t="s">
        <v>38</v>
      </c>
    </row>
    <row r="3" spans="1:9" ht="15">
      <c r="A3" s="22" t="s">
        <v>2</v>
      </c>
      <c r="B3" s="22" t="s">
        <v>3</v>
      </c>
      <c r="C3" s="22" t="s">
        <v>4</v>
      </c>
      <c r="D3" s="22">
        <v>4</v>
      </c>
      <c r="E3" s="23">
        <v>5</v>
      </c>
      <c r="F3" s="24"/>
      <c r="G3" s="24"/>
      <c r="H3" s="24"/>
      <c r="I3" s="24"/>
    </row>
    <row r="4" spans="1:9" ht="15">
      <c r="A4" s="25">
        <v>1</v>
      </c>
      <c r="B4" s="25" t="s">
        <v>5</v>
      </c>
      <c r="C4" s="26">
        <v>10042</v>
      </c>
      <c r="D4" s="26">
        <f>285*11.35</f>
        <v>3234.75</v>
      </c>
      <c r="E4" s="27">
        <f>SUM(C4:D4)</f>
        <v>13276.75</v>
      </c>
      <c r="F4" s="24">
        <f>SUM(E4*61/100)</f>
        <v>8098.8175</v>
      </c>
      <c r="G4" s="28">
        <f aca="true" t="shared" si="0" ref="G4:G10">SUM(E4+F4)</f>
        <v>21375.5675</v>
      </c>
      <c r="H4" s="24">
        <v>16.26</v>
      </c>
      <c r="I4" s="24">
        <f>SUM(G4/1169)</f>
        <v>18.285344311377248</v>
      </c>
    </row>
    <row r="5" spans="1:9" ht="15">
      <c r="A5" s="25">
        <v>2</v>
      </c>
      <c r="B5" s="25" t="s">
        <v>6</v>
      </c>
      <c r="C5" s="26">
        <v>7884</v>
      </c>
      <c r="D5" s="26">
        <f>285*8.9</f>
        <v>2536.5</v>
      </c>
      <c r="E5" s="27">
        <f aca="true" t="shared" si="1" ref="E5:E10">SUM(C5:D5)</f>
        <v>10420.5</v>
      </c>
      <c r="F5" s="24">
        <f aca="true" t="shared" si="2" ref="F5:F10">SUM(E5*61/100)</f>
        <v>6356.505</v>
      </c>
      <c r="G5" s="28">
        <f t="shared" si="0"/>
        <v>16777.005</v>
      </c>
      <c r="H5" s="24">
        <v>14.33</v>
      </c>
      <c r="I5" s="24">
        <f aca="true" t="shared" si="3" ref="I5:I10">SUM(G5/1169)</f>
        <v>14.351586826347306</v>
      </c>
    </row>
    <row r="6" spans="1:9" ht="15">
      <c r="A6" s="25">
        <v>3</v>
      </c>
      <c r="B6" s="25" t="s">
        <v>7</v>
      </c>
      <c r="C6" s="26">
        <v>7677</v>
      </c>
      <c r="D6" s="26">
        <f>285*8.65</f>
        <v>2465.25</v>
      </c>
      <c r="E6" s="27">
        <f t="shared" si="1"/>
        <v>10142.25</v>
      </c>
      <c r="F6" s="24">
        <f t="shared" si="2"/>
        <v>6186.7725</v>
      </c>
      <c r="G6" s="28">
        <f t="shared" si="0"/>
        <v>16329.0225</v>
      </c>
      <c r="H6" s="24">
        <v>13.97</v>
      </c>
      <c r="I6" s="24">
        <f t="shared" si="3"/>
        <v>13.968368263473053</v>
      </c>
    </row>
    <row r="7" spans="1:9" ht="22.5" customHeight="1">
      <c r="A7" s="25">
        <v>4</v>
      </c>
      <c r="B7" s="25" t="s">
        <v>8</v>
      </c>
      <c r="C7" s="26">
        <v>6812</v>
      </c>
      <c r="D7" s="26">
        <f>285*7.7</f>
        <v>2194.5</v>
      </c>
      <c r="E7" s="27">
        <f t="shared" si="1"/>
        <v>9006.5</v>
      </c>
      <c r="F7" s="24">
        <f t="shared" si="2"/>
        <v>5493.965</v>
      </c>
      <c r="G7" s="28">
        <f t="shared" si="0"/>
        <v>14500.465</v>
      </c>
      <c r="H7" s="24">
        <v>12.38</v>
      </c>
      <c r="I7" s="24">
        <f t="shared" si="3"/>
        <v>12.404161676646707</v>
      </c>
    </row>
    <row r="8" spans="1:9" s="21" customFormat="1" ht="91.5" customHeight="1">
      <c r="A8" s="25">
        <v>5</v>
      </c>
      <c r="B8" s="29" t="s">
        <v>31</v>
      </c>
      <c r="C8" s="26">
        <v>7677</v>
      </c>
      <c r="D8" s="26">
        <f>285*8.65</f>
        <v>2465.25</v>
      </c>
      <c r="E8" s="27">
        <f t="shared" si="1"/>
        <v>10142.25</v>
      </c>
      <c r="F8" s="24">
        <f t="shared" si="2"/>
        <v>6186.7725</v>
      </c>
      <c r="G8" s="28">
        <f t="shared" si="0"/>
        <v>16329.0225</v>
      </c>
      <c r="H8" s="24">
        <v>13.97</v>
      </c>
      <c r="I8" s="24">
        <f t="shared" si="3"/>
        <v>13.968368263473053</v>
      </c>
    </row>
    <row r="9" spans="1:9" ht="63" customHeight="1">
      <c r="A9" s="25">
        <v>6</v>
      </c>
      <c r="B9" s="29" t="s">
        <v>32</v>
      </c>
      <c r="C9" s="26">
        <v>6812</v>
      </c>
      <c r="D9" s="26">
        <f>285*7.7</f>
        <v>2194.5</v>
      </c>
      <c r="E9" s="27">
        <f t="shared" si="1"/>
        <v>9006.5</v>
      </c>
      <c r="F9" s="24">
        <f t="shared" si="2"/>
        <v>5493.965</v>
      </c>
      <c r="G9" s="28">
        <f t="shared" si="0"/>
        <v>14500.465</v>
      </c>
      <c r="H9" s="24">
        <v>12.38</v>
      </c>
      <c r="I9" s="24">
        <f t="shared" si="3"/>
        <v>12.404161676646707</v>
      </c>
    </row>
    <row r="10" spans="1:9" ht="48" customHeight="1">
      <c r="A10" s="25">
        <v>7</v>
      </c>
      <c r="B10" s="29" t="s">
        <v>33</v>
      </c>
      <c r="C10" s="26">
        <v>5664</v>
      </c>
      <c r="D10" s="26">
        <f>285*6.4</f>
        <v>1824</v>
      </c>
      <c r="E10" s="27">
        <f t="shared" si="1"/>
        <v>7488</v>
      </c>
      <c r="F10" s="24">
        <f t="shared" si="2"/>
        <v>4567.68</v>
      </c>
      <c r="G10" s="28">
        <f t="shared" si="0"/>
        <v>12055.68</v>
      </c>
      <c r="H10" s="24">
        <v>10.29</v>
      </c>
      <c r="I10" s="24">
        <f t="shared" si="3"/>
        <v>10.312814371257485</v>
      </c>
    </row>
    <row r="11" spans="1:5" ht="15">
      <c r="A11" s="7"/>
      <c r="B11" s="7"/>
      <c r="C11" s="7"/>
      <c r="D11" s="39" t="s">
        <v>9</v>
      </c>
      <c r="E11" s="40"/>
    </row>
    <row r="12" spans="1:5" ht="15">
      <c r="A12" s="7"/>
      <c r="B12" s="7"/>
      <c r="C12" s="7"/>
      <c r="D12" s="39" t="s">
        <v>9</v>
      </c>
      <c r="E12" s="40"/>
    </row>
    <row r="13" spans="1:5" ht="15">
      <c r="A13" s="7"/>
      <c r="B13" s="6" t="s">
        <v>9</v>
      </c>
      <c r="C13" s="41"/>
      <c r="D13" s="38"/>
      <c r="E13" s="38"/>
    </row>
    <row r="14" spans="1:5" ht="15">
      <c r="A14" s="7"/>
      <c r="B14" s="6" t="s">
        <v>9</v>
      </c>
      <c r="C14" s="7"/>
      <c r="D14" s="12"/>
      <c r="E14" s="15"/>
    </row>
  </sheetData>
  <sheetProtection/>
  <mergeCells count="4">
    <mergeCell ref="A1:I1"/>
    <mergeCell ref="D11:E11"/>
    <mergeCell ref="D12:E12"/>
    <mergeCell ref="C13:E13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2018-03-12T12:15:53Z</cp:lastPrinted>
  <dcterms:created xsi:type="dcterms:W3CDTF">1996-10-14T23:33:28Z</dcterms:created>
  <dcterms:modified xsi:type="dcterms:W3CDTF">2018-10-23T07:42:16Z</dcterms:modified>
  <cp:category/>
  <cp:version/>
  <cp:contentType/>
  <cp:contentStatus/>
</cp:coreProperties>
</file>