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  <sheet name="Sheet1" sheetId="3" r:id="rId3"/>
  </sheets>
  <definedNames>
    <definedName name="_xlnm.Print_Area" localSheetId="0">'Sheet2'!$A$1:$E$36</definedName>
  </definedNames>
  <calcPr fullCalcOnLoad="1"/>
</workbook>
</file>

<file path=xl/sharedStrings.xml><?xml version="1.0" encoding="utf-8"?>
<sst xmlns="http://schemas.openxmlformats.org/spreadsheetml/2006/main" count="210" uniqueCount="67">
  <si>
    <t>Sl.No.</t>
  </si>
  <si>
    <t xml:space="preserve"> </t>
  </si>
  <si>
    <t>Name of the Category</t>
  </si>
  <si>
    <t>1</t>
  </si>
  <si>
    <t>2</t>
  </si>
  <si>
    <t>3</t>
  </si>
  <si>
    <t>II</t>
  </si>
  <si>
    <t>DISTILLERIES</t>
  </si>
  <si>
    <t>General Manager/ Production Manager</t>
  </si>
  <si>
    <t>Distiller/ Arract Blending Centry Manager</t>
  </si>
  <si>
    <t>Supervisor/Salesman/ Warehouse Supervisor/ Foreman</t>
  </si>
  <si>
    <t>Senior Accountant</t>
  </si>
  <si>
    <t>Senior Accountant/ Senior Clerk/ Cashier/ Accountant</t>
  </si>
  <si>
    <t>Steno</t>
  </si>
  <si>
    <t>Typist/Computer Operator/ Clerk/ Office Assistant/ Asst.Accountant</t>
  </si>
  <si>
    <t>TECHNICAL CATEGORIES</t>
  </si>
  <si>
    <t>Assistant Driller/ Asst.Chemist/ Yeastman/ Manufacturing Assistant</t>
  </si>
  <si>
    <t>Laboratory Analyst/ Mechanic/ Fitter/ Gas Welder/ Welder/ Fitter/ Pump Driver/ Power House Attendant/ Turbine Driver / Boiler Operator/ Mechanic/ Electrician/ Wireman/ Store Keeper/ Time Keeper/ Stores Asst./  Fireman/ Oil Man/ Steel Attendent/ Carpenter</t>
  </si>
  <si>
    <t>Asst. Fitter/ Asst. Welder/ Asst.Operator</t>
  </si>
  <si>
    <t>UNSKILLED</t>
  </si>
  <si>
    <t>BREWERIES</t>
  </si>
  <si>
    <t>Chief Executive</t>
  </si>
  <si>
    <t>Manager/ Plant Manager/ Factory Manager/ Office Incharge/ Chief Chemist/ Purchase Officer/ Engineer/ Personal Officer Breweries/ Secretary/ Research Officer</t>
  </si>
  <si>
    <t>Chemist</t>
  </si>
  <si>
    <t>Supervisor/ Foreman/ Asst.Brewer</t>
  </si>
  <si>
    <t>Cashier</t>
  </si>
  <si>
    <t>Steno/ Time Keeper/ Security Officer/ Electrician/ Mechanic/ Turner/ Operator/ Laboratory Asst./ Plumber/ Stores Asst./ Carpenter/ Fitter/ Welder/ Boiler Attendant</t>
  </si>
  <si>
    <t>Clerk/ Typist/ Computer Operator/ Accounts Assistant</t>
  </si>
  <si>
    <t>Fireman/ Pump Attendant</t>
  </si>
  <si>
    <t>UNSKILLED : Loading</t>
  </si>
  <si>
    <t>Mazdoor/ Lablingman/ General Labour/ Office Boy/ Bottle Washer/ Helper/ Attender/ Peon/ Security Guard/ Sweeper/ Scavenger/ Watchman</t>
  </si>
  <si>
    <t>Loading Mukhadam/ Mazdoor/ Khalasi/ Kolagari/ Scavenger/ Sweeper/ Kamators/ Office Boy/ Attender/ Peon/ Security Guard and Watch &amp; Ward/ Fitter Man/ Ceiling Man/ Laing Man</t>
  </si>
  <si>
    <t>Manager/ Chief Chemist/ Engineer (Electrical/ Mechanical) /Chief Accountant</t>
  </si>
  <si>
    <t>Basic Wage</t>
  </si>
  <si>
    <t>Total Wage</t>
  </si>
  <si>
    <t>Wages Linked at 525 CPI points</t>
  </si>
  <si>
    <t xml:space="preserve">DISTILLERIES AND BREWERIES </t>
  </si>
  <si>
    <t>Per point rate of VDA notified in the notification = Rs.7.40</t>
  </si>
  <si>
    <t>Notification issued vide G.O.Ms.No.86 , LET&amp;F (Lab.II) Dept., dt:28-9-2007</t>
  </si>
  <si>
    <t xml:space="preserve">  </t>
  </si>
  <si>
    <t>Published in Gazette No.584, dated 06-10-2007</t>
  </si>
  <si>
    <t>Minimum Wages and VDA payable  from 01-04-2015 to 30-09-2015</t>
  </si>
  <si>
    <t>CPI points notified as on 01-04-2015 = 1169 points</t>
  </si>
  <si>
    <t>Notification issued vide G.O.Rt.No.163 , LET&amp;F (Lab.II) Dept., dt: 04029-2013</t>
  </si>
  <si>
    <t>Published in Gazette No.180, dated 18-03-2013</t>
  </si>
  <si>
    <t>Draft Wages Linked at 884 CPI points</t>
  </si>
  <si>
    <t>VDA as on 01-04-2015 = 1169 - 884 = 285 points</t>
  </si>
  <si>
    <t>VDA for 285 points</t>
  </si>
  <si>
    <t>Per point rate of VDA notified as per Cl. No. 4 in the draft notification</t>
  </si>
  <si>
    <t>20% increase on CL.No. 5</t>
  </si>
  <si>
    <t xml:space="preserve">30% inincrease on CL.No. 5 </t>
  </si>
  <si>
    <t xml:space="preserve">Total Wage to be proposed on 20% </t>
  </si>
  <si>
    <t>Total Wage to be proposed on 30%</t>
  </si>
  <si>
    <t xml:space="preserve">43% inincrease on CL.No. 5 </t>
  </si>
  <si>
    <t>Total Wage to be proposed on 43%</t>
  </si>
  <si>
    <t xml:space="preserve">40% inincrease on CL.No. 5 </t>
  </si>
  <si>
    <t>Total Wage to be proposed on 40%</t>
  </si>
  <si>
    <t xml:space="preserve">38% inincrease on CL.No. 5 </t>
  </si>
  <si>
    <t>Total Wage to be proposed on 38%</t>
  </si>
  <si>
    <t>Total Wage to be proposed on 39%</t>
  </si>
  <si>
    <t xml:space="preserve">39% inincrease on CL.No. 5 </t>
  </si>
  <si>
    <t>Cost of Living Allowance to be paid per each point of increase (in Rs.)</t>
  </si>
  <si>
    <t>Actual Calculation</t>
  </si>
  <si>
    <t>CPI points notified as on 01.04.2017= 1286 points</t>
  </si>
  <si>
    <t>VDA to be paid from 01.04.2017 to 30.09.2017 = 1286 - 525 = 761 points</t>
  </si>
  <si>
    <t>Minimum Wages and VDA payable  from 01.04.2017 to 30.09.2017</t>
  </si>
  <si>
    <t>VDA for 761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</si>
</sst>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2" fontId="1" fillId="0" borderId="15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6" fillId="0" borderId="15" xfId="0" applyFont="1" applyBorder="1" applyAlignment="1" quotePrefix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2" fontId="8" fillId="0" borderId="15" xfId="0" applyNumberFormat="1" applyFont="1" applyBorder="1" applyAlignment="1">
      <alignment horizontal="justify" vertical="top" wrapText="1"/>
    </xf>
    <xf numFmtId="2" fontId="7" fillId="0" borderId="15" xfId="0" applyNumberFormat="1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2" fontId="9" fillId="0" borderId="15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2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2" fontId="6" fillId="0" borderId="15" xfId="0" applyNumberFormat="1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1" fillId="0" borderId="15" xfId="0" applyFont="1" applyBorder="1" applyAlignment="1" quotePrefix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2" fontId="10" fillId="0" borderId="15" xfId="0" applyNumberFormat="1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2" fontId="11" fillId="0" borderId="15" xfId="0" applyNumberFormat="1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2" fontId="10" fillId="0" borderId="0" xfId="0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75" zoomScaleNormal="75" zoomScaleSheetLayoutView="75" zoomScalePageLayoutView="0" workbookViewId="0" topLeftCell="A1">
      <selection activeCell="G36" sqref="G36"/>
    </sheetView>
  </sheetViews>
  <sheetFormatPr defaultColWidth="9.140625" defaultRowHeight="12.75"/>
  <cols>
    <col min="1" max="1" width="5.28125" style="0" customWidth="1"/>
    <col min="2" max="2" width="51.421875" style="0" customWidth="1"/>
    <col min="3" max="3" width="12.7109375" style="0" customWidth="1"/>
    <col min="4" max="4" width="11.28125" style="0" customWidth="1"/>
    <col min="5" max="5" width="13.28125" style="0" customWidth="1"/>
  </cols>
  <sheetData>
    <row r="1" spans="1:5" ht="21" thickBot="1">
      <c r="A1" s="56" t="s">
        <v>36</v>
      </c>
      <c r="B1" s="57"/>
      <c r="C1" s="57"/>
      <c r="D1" s="57"/>
      <c r="E1" s="58"/>
    </row>
    <row r="2" spans="1:5" ht="18.75">
      <c r="A2" s="59" t="s">
        <v>38</v>
      </c>
      <c r="B2" s="60"/>
      <c r="C2" s="60"/>
      <c r="D2" s="60"/>
      <c r="E2" s="61"/>
    </row>
    <row r="3" spans="1:5" ht="18.75">
      <c r="A3" s="59" t="s">
        <v>40</v>
      </c>
      <c r="B3" s="60"/>
      <c r="C3" s="60"/>
      <c r="D3" s="60"/>
      <c r="E3" s="61"/>
    </row>
    <row r="4" spans="1:5" ht="18.75">
      <c r="A4" s="59" t="s">
        <v>35</v>
      </c>
      <c r="B4" s="60"/>
      <c r="C4" s="60"/>
      <c r="D4" s="60"/>
      <c r="E4" s="61"/>
    </row>
    <row r="5" spans="1:5" ht="18.75">
      <c r="A5" s="59" t="s">
        <v>63</v>
      </c>
      <c r="B5" s="60"/>
      <c r="C5" s="60"/>
      <c r="D5" s="60"/>
      <c r="E5" s="61"/>
    </row>
    <row r="6" spans="1:8" ht="18.75">
      <c r="A6" s="59" t="s">
        <v>64</v>
      </c>
      <c r="B6" s="60"/>
      <c r="C6" s="60"/>
      <c r="D6" s="60"/>
      <c r="E6" s="61"/>
      <c r="H6" t="s">
        <v>1</v>
      </c>
    </row>
    <row r="7" spans="1:5" ht="18.75">
      <c r="A7" s="59" t="s">
        <v>37</v>
      </c>
      <c r="B7" s="60"/>
      <c r="C7" s="60"/>
      <c r="D7" s="60"/>
      <c r="E7" s="61"/>
    </row>
    <row r="8" spans="1:8" ht="19.5" thickBot="1">
      <c r="A8" s="63" t="s">
        <v>65</v>
      </c>
      <c r="B8" s="64"/>
      <c r="C8" s="64"/>
      <c r="D8" s="64"/>
      <c r="E8" s="65"/>
      <c r="F8" s="5"/>
      <c r="G8" s="5"/>
      <c r="H8" s="5"/>
    </row>
    <row r="9" spans="1:8" ht="57" thickBot="1">
      <c r="A9" s="8" t="s">
        <v>0</v>
      </c>
      <c r="B9" s="8" t="s">
        <v>2</v>
      </c>
      <c r="C9" s="8" t="s">
        <v>33</v>
      </c>
      <c r="D9" s="8" t="s">
        <v>66</v>
      </c>
      <c r="E9" s="8" t="s">
        <v>34</v>
      </c>
      <c r="F9" s="6"/>
      <c r="G9" s="7"/>
      <c r="H9" s="7"/>
    </row>
    <row r="10" spans="1:8" ht="19.5" thickBot="1">
      <c r="A10" s="9" t="s">
        <v>3</v>
      </c>
      <c r="B10" s="9" t="s">
        <v>4</v>
      </c>
      <c r="C10" s="9" t="s">
        <v>5</v>
      </c>
      <c r="D10" s="9">
        <v>4</v>
      </c>
      <c r="E10" s="10">
        <v>5</v>
      </c>
      <c r="F10" s="5"/>
      <c r="G10" s="5"/>
      <c r="H10" s="5"/>
    </row>
    <row r="11" spans="1:8" ht="18.75">
      <c r="A11" s="11" t="s">
        <v>1</v>
      </c>
      <c r="B11" s="62" t="s">
        <v>7</v>
      </c>
      <c r="C11" s="62"/>
      <c r="D11" s="12"/>
      <c r="E11" s="13"/>
      <c r="F11" s="5"/>
      <c r="G11" s="5"/>
      <c r="H11" s="5"/>
    </row>
    <row r="12" spans="1:8" ht="18.75">
      <c r="A12" s="14">
        <v>1</v>
      </c>
      <c r="B12" s="15" t="s">
        <v>8</v>
      </c>
      <c r="C12" s="16">
        <v>8142</v>
      </c>
      <c r="D12" s="17">
        <f>761*7.4</f>
        <v>5631.400000000001</v>
      </c>
      <c r="E12" s="18">
        <f>SUM(C12:D12)</f>
        <v>13773.400000000001</v>
      </c>
      <c r="F12" s="5" t="s">
        <v>1</v>
      </c>
      <c r="G12" s="5" t="s">
        <v>1</v>
      </c>
      <c r="H12" s="5"/>
    </row>
    <row r="13" spans="1:8" ht="47.25" customHeight="1">
      <c r="A13" s="14">
        <v>2</v>
      </c>
      <c r="B13" s="19" t="s">
        <v>32</v>
      </c>
      <c r="C13" s="16">
        <v>6796</v>
      </c>
      <c r="D13" s="17">
        <f aca="true" t="shared" si="0" ref="D13:D18">761*7.4</f>
        <v>5631.400000000001</v>
      </c>
      <c r="E13" s="18">
        <f aca="true" t="shared" si="1" ref="E13:E36">SUM(C13:D13)</f>
        <v>12427.400000000001</v>
      </c>
      <c r="F13" s="5"/>
      <c r="G13" s="5"/>
      <c r="H13" s="5"/>
    </row>
    <row r="14" spans="1:8" ht="18.75">
      <c r="A14" s="14">
        <v>3</v>
      </c>
      <c r="B14" s="19" t="s">
        <v>9</v>
      </c>
      <c r="C14" s="16">
        <v>6134</v>
      </c>
      <c r="D14" s="17">
        <f t="shared" si="0"/>
        <v>5631.400000000001</v>
      </c>
      <c r="E14" s="18">
        <f t="shared" si="1"/>
        <v>11765.400000000001</v>
      </c>
      <c r="F14" s="5"/>
      <c r="G14" s="5"/>
      <c r="H14" s="5"/>
    </row>
    <row r="15" spans="1:8" ht="37.5">
      <c r="A15" s="14">
        <v>4</v>
      </c>
      <c r="B15" s="19" t="s">
        <v>10</v>
      </c>
      <c r="C15" s="16">
        <v>5915</v>
      </c>
      <c r="D15" s="17">
        <f t="shared" si="0"/>
        <v>5631.400000000001</v>
      </c>
      <c r="E15" s="18">
        <f t="shared" si="1"/>
        <v>11546.400000000001</v>
      </c>
      <c r="F15" s="5"/>
      <c r="G15" s="5"/>
      <c r="H15" s="5"/>
    </row>
    <row r="16" spans="1:8" ht="37.5">
      <c r="A16" s="14">
        <v>5</v>
      </c>
      <c r="B16" s="19" t="s">
        <v>12</v>
      </c>
      <c r="C16" s="16">
        <v>5243</v>
      </c>
      <c r="D16" s="17">
        <f t="shared" si="0"/>
        <v>5631.400000000001</v>
      </c>
      <c r="E16" s="18">
        <f t="shared" si="1"/>
        <v>10874.400000000001</v>
      </c>
      <c r="F16" s="5"/>
      <c r="G16" s="5"/>
      <c r="H16" s="5"/>
    </row>
    <row r="17" spans="1:8" ht="18.75">
      <c r="A17" s="14">
        <v>7</v>
      </c>
      <c r="B17" s="19" t="s">
        <v>13</v>
      </c>
      <c r="C17" s="16">
        <v>5022</v>
      </c>
      <c r="D17" s="17">
        <f t="shared" si="0"/>
        <v>5631.400000000001</v>
      </c>
      <c r="E17" s="18">
        <f t="shared" si="1"/>
        <v>10653.400000000001</v>
      </c>
      <c r="F17" s="5"/>
      <c r="G17" s="5"/>
      <c r="H17" s="5"/>
    </row>
    <row r="18" spans="1:8" ht="37.5">
      <c r="A18" s="14">
        <v>8</v>
      </c>
      <c r="B18" s="19" t="s">
        <v>14</v>
      </c>
      <c r="C18" s="16">
        <v>4789</v>
      </c>
      <c r="D18" s="17">
        <f t="shared" si="0"/>
        <v>5631.400000000001</v>
      </c>
      <c r="E18" s="18">
        <f t="shared" si="1"/>
        <v>10420.400000000001</v>
      </c>
      <c r="F18" s="5"/>
      <c r="G18" s="5"/>
      <c r="H18" s="5"/>
    </row>
    <row r="19" spans="1:8" ht="18.75">
      <c r="A19" s="20" t="s">
        <v>1</v>
      </c>
      <c r="B19" s="21" t="s">
        <v>15</v>
      </c>
      <c r="C19" s="16"/>
      <c r="D19" s="17" t="s">
        <v>39</v>
      </c>
      <c r="E19" s="18" t="s">
        <v>1</v>
      </c>
      <c r="F19" s="5"/>
      <c r="G19" s="5"/>
      <c r="H19" s="5"/>
    </row>
    <row r="20" spans="1:8" ht="37.5">
      <c r="A20" s="14">
        <v>9</v>
      </c>
      <c r="B20" s="19" t="s">
        <v>16</v>
      </c>
      <c r="C20" s="16">
        <v>5915</v>
      </c>
      <c r="D20" s="17">
        <f>761*7.4</f>
        <v>5631.400000000001</v>
      </c>
      <c r="E20" s="18">
        <f t="shared" si="1"/>
        <v>11546.400000000001</v>
      </c>
      <c r="F20" s="5"/>
      <c r="G20" s="5"/>
      <c r="H20" s="5"/>
    </row>
    <row r="21" spans="1:8" ht="120.75" customHeight="1">
      <c r="A21" s="14">
        <v>10</v>
      </c>
      <c r="B21" s="19" t="s">
        <v>17</v>
      </c>
      <c r="C21" s="16">
        <v>5022</v>
      </c>
      <c r="D21" s="17">
        <f>761*7.4</f>
        <v>5631.400000000001</v>
      </c>
      <c r="E21" s="18">
        <f t="shared" si="1"/>
        <v>10653.400000000001</v>
      </c>
      <c r="F21" s="5"/>
      <c r="G21" s="5"/>
      <c r="H21" s="5"/>
    </row>
    <row r="22" spans="1:8" ht="30.75" customHeight="1">
      <c r="A22" s="14">
        <v>11</v>
      </c>
      <c r="B22" s="19" t="s">
        <v>18</v>
      </c>
      <c r="C22" s="16">
        <v>4387</v>
      </c>
      <c r="D22" s="17">
        <f>761*7.4</f>
        <v>5631.400000000001</v>
      </c>
      <c r="E22" s="18">
        <f t="shared" si="1"/>
        <v>10018.400000000001</v>
      </c>
      <c r="F22" s="5"/>
      <c r="G22" s="5"/>
      <c r="H22" s="5"/>
    </row>
    <row r="23" spans="1:8" ht="18.75">
      <c r="A23" s="20" t="s">
        <v>1</v>
      </c>
      <c r="B23" s="21" t="s">
        <v>19</v>
      </c>
      <c r="C23" s="16"/>
      <c r="D23" s="17" t="s">
        <v>1</v>
      </c>
      <c r="E23" s="18" t="s">
        <v>1</v>
      </c>
      <c r="F23" s="5"/>
      <c r="G23" s="5"/>
      <c r="H23" s="5"/>
    </row>
    <row r="24" spans="1:8" ht="94.5" thickBot="1">
      <c r="A24" s="22">
        <v>12</v>
      </c>
      <c r="B24" s="23" t="s">
        <v>31</v>
      </c>
      <c r="C24" s="24">
        <v>3896</v>
      </c>
      <c r="D24" s="17">
        <f>761*7.4</f>
        <v>5631.400000000001</v>
      </c>
      <c r="E24" s="25">
        <f t="shared" si="1"/>
        <v>9527.400000000001</v>
      </c>
      <c r="F24" s="5"/>
      <c r="G24" s="5"/>
      <c r="H24" s="5"/>
    </row>
    <row r="25" spans="1:8" ht="18.75">
      <c r="A25" s="11" t="s">
        <v>6</v>
      </c>
      <c r="B25" s="26" t="s">
        <v>20</v>
      </c>
      <c r="C25" s="27"/>
      <c r="D25" s="28" t="s">
        <v>1</v>
      </c>
      <c r="E25" s="29" t="s">
        <v>1</v>
      </c>
      <c r="F25" s="5"/>
      <c r="G25" s="5"/>
      <c r="H25" s="5"/>
    </row>
    <row r="26" spans="1:8" ht="18.75">
      <c r="A26" s="14">
        <v>1</v>
      </c>
      <c r="B26" s="19" t="s">
        <v>21</v>
      </c>
      <c r="C26" s="16">
        <v>7958</v>
      </c>
      <c r="D26" s="17">
        <f>761*7.4</f>
        <v>5631.400000000001</v>
      </c>
      <c r="E26" s="18">
        <f t="shared" si="1"/>
        <v>13589.400000000001</v>
      </c>
      <c r="F26" s="5"/>
      <c r="G26" s="5"/>
      <c r="H26" s="5"/>
    </row>
    <row r="27" spans="1:8" ht="75">
      <c r="A27" s="14">
        <v>2</v>
      </c>
      <c r="B27" s="19" t="s">
        <v>22</v>
      </c>
      <c r="C27" s="16">
        <v>6796</v>
      </c>
      <c r="D27" s="17">
        <f aca="true" t="shared" si="2" ref="D27:D36">761*7.4</f>
        <v>5631.400000000001</v>
      </c>
      <c r="E27" s="18">
        <f t="shared" si="1"/>
        <v>12427.400000000001</v>
      </c>
      <c r="F27" s="5"/>
      <c r="G27" s="5"/>
      <c r="H27" s="5"/>
    </row>
    <row r="28" spans="1:8" ht="18.75">
      <c r="A28" s="14">
        <v>3</v>
      </c>
      <c r="B28" s="19" t="s">
        <v>23</v>
      </c>
      <c r="C28" s="16">
        <v>6134</v>
      </c>
      <c r="D28" s="17">
        <f t="shared" si="2"/>
        <v>5631.400000000001</v>
      </c>
      <c r="E28" s="18">
        <f t="shared" si="1"/>
        <v>11765.400000000001</v>
      </c>
      <c r="F28" s="5"/>
      <c r="G28" s="5"/>
      <c r="H28" s="5"/>
    </row>
    <row r="29" spans="1:8" ht="18.75">
      <c r="A29" s="14">
        <v>4</v>
      </c>
      <c r="B29" s="19" t="s">
        <v>11</v>
      </c>
      <c r="C29" s="16">
        <v>5735</v>
      </c>
      <c r="D29" s="17">
        <f t="shared" si="2"/>
        <v>5631.400000000001</v>
      </c>
      <c r="E29" s="18">
        <f t="shared" si="1"/>
        <v>11366.400000000001</v>
      </c>
      <c r="F29" s="5"/>
      <c r="G29" s="5"/>
      <c r="H29" s="5"/>
    </row>
    <row r="30" spans="1:8" ht="18.75">
      <c r="A30" s="14">
        <v>5</v>
      </c>
      <c r="B30" s="19" t="s">
        <v>24</v>
      </c>
      <c r="C30" s="16">
        <v>5915</v>
      </c>
      <c r="D30" s="17">
        <f t="shared" si="2"/>
        <v>5631.400000000001</v>
      </c>
      <c r="E30" s="18">
        <f t="shared" si="1"/>
        <v>11546.400000000001</v>
      </c>
      <c r="F30" s="5"/>
      <c r="G30" s="5"/>
      <c r="H30" s="5"/>
    </row>
    <row r="31" spans="1:8" ht="18.75">
      <c r="A31" s="14">
        <v>6</v>
      </c>
      <c r="B31" s="19" t="s">
        <v>25</v>
      </c>
      <c r="C31" s="16">
        <v>5243</v>
      </c>
      <c r="D31" s="17">
        <f t="shared" si="2"/>
        <v>5631.400000000001</v>
      </c>
      <c r="E31" s="18">
        <f t="shared" si="1"/>
        <v>10874.400000000001</v>
      </c>
      <c r="F31" s="5"/>
      <c r="G31" s="5"/>
      <c r="H31" s="5"/>
    </row>
    <row r="32" spans="1:8" ht="75">
      <c r="A32" s="14">
        <v>7</v>
      </c>
      <c r="B32" s="19" t="s">
        <v>26</v>
      </c>
      <c r="C32" s="16">
        <v>5022</v>
      </c>
      <c r="D32" s="17">
        <f t="shared" si="2"/>
        <v>5631.400000000001</v>
      </c>
      <c r="E32" s="18">
        <f t="shared" si="1"/>
        <v>10653.400000000001</v>
      </c>
      <c r="F32" s="5"/>
      <c r="G32" s="5"/>
      <c r="H32" s="5"/>
    </row>
    <row r="33" spans="1:8" ht="37.5">
      <c r="A33" s="14">
        <v>8</v>
      </c>
      <c r="B33" s="19" t="s">
        <v>27</v>
      </c>
      <c r="C33" s="16">
        <v>4789</v>
      </c>
      <c r="D33" s="17">
        <f t="shared" si="2"/>
        <v>5631.400000000001</v>
      </c>
      <c r="E33" s="18">
        <f t="shared" si="1"/>
        <v>10420.400000000001</v>
      </c>
      <c r="F33" s="5"/>
      <c r="G33" s="5"/>
      <c r="H33" s="5"/>
    </row>
    <row r="34" spans="1:8" ht="18.75">
      <c r="A34" s="14">
        <v>9</v>
      </c>
      <c r="B34" s="19" t="s">
        <v>28</v>
      </c>
      <c r="C34" s="16">
        <v>4415</v>
      </c>
      <c r="D34" s="17">
        <f t="shared" si="2"/>
        <v>5631.400000000001</v>
      </c>
      <c r="E34" s="18">
        <f t="shared" si="1"/>
        <v>10046.400000000001</v>
      </c>
      <c r="F34" s="5"/>
      <c r="G34" s="5" t="s">
        <v>1</v>
      </c>
      <c r="H34" s="5"/>
    </row>
    <row r="35" spans="1:8" ht="18.75">
      <c r="A35" s="14" t="s">
        <v>1</v>
      </c>
      <c r="B35" s="21" t="s">
        <v>29</v>
      </c>
      <c r="C35" s="16"/>
      <c r="D35" s="17">
        <f t="shared" si="2"/>
        <v>5631.400000000001</v>
      </c>
      <c r="E35" s="18" t="s">
        <v>1</v>
      </c>
      <c r="F35" s="5"/>
      <c r="G35" s="5" t="s">
        <v>1</v>
      </c>
      <c r="H35" s="5"/>
    </row>
    <row r="36" spans="1:8" ht="75.75" thickBot="1">
      <c r="A36" s="22">
        <v>10</v>
      </c>
      <c r="B36" s="23" t="s">
        <v>30</v>
      </c>
      <c r="C36" s="24">
        <v>3896</v>
      </c>
      <c r="D36" s="17">
        <f t="shared" si="2"/>
        <v>5631.400000000001</v>
      </c>
      <c r="E36" s="25">
        <f t="shared" si="1"/>
        <v>9527.400000000001</v>
      </c>
      <c r="F36" s="5"/>
      <c r="G36" s="5" t="s">
        <v>1</v>
      </c>
      <c r="H36" s="5"/>
    </row>
    <row r="37" spans="1:7" ht="18.75">
      <c r="A37" s="2"/>
      <c r="B37" s="3"/>
      <c r="C37" s="4"/>
      <c r="D37" s="1"/>
      <c r="E37" s="5"/>
      <c r="G37" t="s">
        <v>1</v>
      </c>
    </row>
  </sheetData>
  <sheetProtection/>
  <mergeCells count="9">
    <mergeCell ref="A1:E1"/>
    <mergeCell ref="A2:E2"/>
    <mergeCell ref="A3:E3"/>
    <mergeCell ref="A4:E4"/>
    <mergeCell ref="B11:C11"/>
    <mergeCell ref="A5:E5"/>
    <mergeCell ref="A6:E6"/>
    <mergeCell ref="A7:E7"/>
    <mergeCell ref="A8:E8"/>
  </mergeCells>
  <printOptions horizontalCentered="1" verticalCentered="1"/>
  <pageMargins left="0.75" right="0.75" top="0.75" bottom="0.75" header="0.5" footer="0.5"/>
  <pageSetup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31" customWidth="1"/>
    <col min="2" max="2" width="47.8515625" style="31" customWidth="1"/>
    <col min="3" max="3" width="10.8515625" style="31" customWidth="1"/>
    <col min="4" max="4" width="11.28125" style="31" customWidth="1"/>
    <col min="5" max="5" width="9.8515625" style="31" customWidth="1"/>
    <col min="6" max="6" width="10.8515625" style="31" customWidth="1"/>
    <col min="7" max="7" width="13.28125" style="41" customWidth="1"/>
    <col min="8" max="8" width="11.140625" style="31" customWidth="1"/>
    <col min="9" max="14" width="11.421875" style="41" customWidth="1"/>
    <col min="15" max="15" width="14.00390625" style="41" customWidth="1"/>
    <col min="16" max="16" width="11.28125" style="31" customWidth="1"/>
    <col min="17" max="17" width="12.421875" style="41" customWidth="1"/>
    <col min="18" max="16384" width="9.140625" style="31" customWidth="1"/>
  </cols>
  <sheetData>
    <row r="1" spans="1:17" ht="16.5" customHeight="1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ht="15.75">
      <c r="A2" s="66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24" s="34" customFormat="1" ht="15.75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72"/>
      <c r="R4" s="33"/>
      <c r="S4" s="33"/>
      <c r="T4" s="33"/>
      <c r="U4" s="33"/>
      <c r="V4" s="33"/>
      <c r="W4" s="33"/>
      <c r="X4" s="33"/>
    </row>
    <row r="5" spans="1:17" ht="15.75">
      <c r="A5" s="66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.75">
      <c r="A6" s="66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.75">
      <c r="A7" s="66" t="s">
        <v>48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6.5" customHeight="1" thickBot="1">
      <c r="A8" s="67" t="s">
        <v>41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ht="78.75">
      <c r="A9" s="44" t="s">
        <v>0</v>
      </c>
      <c r="B9" s="44" t="s">
        <v>2</v>
      </c>
      <c r="C9" s="44" t="s">
        <v>33</v>
      </c>
      <c r="D9" s="44" t="s">
        <v>47</v>
      </c>
      <c r="E9" s="44" t="s">
        <v>34</v>
      </c>
      <c r="F9" s="44" t="s">
        <v>49</v>
      </c>
      <c r="G9" s="44" t="s">
        <v>51</v>
      </c>
      <c r="H9" s="44" t="s">
        <v>50</v>
      </c>
      <c r="I9" s="44" t="s">
        <v>52</v>
      </c>
      <c r="J9" s="44" t="s">
        <v>55</v>
      </c>
      <c r="K9" s="44" t="s">
        <v>57</v>
      </c>
      <c r="L9" s="44" t="s">
        <v>58</v>
      </c>
      <c r="M9" s="44" t="s">
        <v>60</v>
      </c>
      <c r="N9" s="44" t="s">
        <v>59</v>
      </c>
      <c r="O9" s="44" t="s">
        <v>56</v>
      </c>
      <c r="P9" s="44" t="s">
        <v>53</v>
      </c>
      <c r="Q9" s="44" t="s">
        <v>54</v>
      </c>
    </row>
    <row r="10" spans="1:17" ht="15.75">
      <c r="A10" s="35" t="s">
        <v>3</v>
      </c>
      <c r="B10" s="35" t="s">
        <v>4</v>
      </c>
      <c r="C10" s="35" t="s">
        <v>5</v>
      </c>
      <c r="D10" s="35">
        <v>4</v>
      </c>
      <c r="E10" s="35">
        <v>5</v>
      </c>
      <c r="F10" s="32">
        <v>6</v>
      </c>
      <c r="G10" s="30">
        <v>7</v>
      </c>
      <c r="H10" s="32">
        <v>8</v>
      </c>
      <c r="I10" s="39">
        <v>9</v>
      </c>
      <c r="J10" s="39"/>
      <c r="K10" s="39"/>
      <c r="L10" s="39"/>
      <c r="M10" s="39"/>
      <c r="N10" s="39"/>
      <c r="O10" s="39"/>
      <c r="P10" s="36">
        <v>10</v>
      </c>
      <c r="Q10" s="39">
        <v>11</v>
      </c>
    </row>
    <row r="11" spans="1:17" ht="15.75">
      <c r="A11" s="30" t="s">
        <v>1</v>
      </c>
      <c r="B11" s="68" t="s">
        <v>7</v>
      </c>
      <c r="C11" s="68"/>
      <c r="D11" s="37"/>
      <c r="E11" s="32"/>
      <c r="F11" s="32"/>
      <c r="G11" s="30"/>
      <c r="H11" s="32"/>
      <c r="I11" s="39"/>
      <c r="J11" s="39"/>
      <c r="K11" s="39"/>
      <c r="L11" s="39"/>
      <c r="M11" s="39"/>
      <c r="N11" s="39"/>
      <c r="O11" s="39"/>
      <c r="P11" s="36"/>
      <c r="Q11" s="39"/>
    </row>
    <row r="12" spans="1:17" ht="15.75">
      <c r="A12" s="32">
        <v>1</v>
      </c>
      <c r="B12" s="32" t="s">
        <v>8</v>
      </c>
      <c r="C12" s="37">
        <v>10799</v>
      </c>
      <c r="D12" s="37">
        <f>285*12.2</f>
        <v>3477</v>
      </c>
      <c r="E12" s="37">
        <f>SUM(C12:D12)</f>
        <v>14276</v>
      </c>
      <c r="F12" s="32">
        <f>SUM(E12*0.2)</f>
        <v>2855.2000000000003</v>
      </c>
      <c r="G12" s="45">
        <f>SUM(E12+F12)</f>
        <v>17131.2</v>
      </c>
      <c r="H12" s="32">
        <f aca="true" t="shared" si="0" ref="H12:H18">(E12*0.3)</f>
        <v>4282.8</v>
      </c>
      <c r="I12" s="40">
        <f>(E12+H12)</f>
        <v>18558.8</v>
      </c>
      <c r="J12" s="40">
        <f aca="true" t="shared" si="1" ref="J12:J18">SUM(E12*40/100)</f>
        <v>5710.4</v>
      </c>
      <c r="K12" s="40">
        <f>SUM(E12*38/100)</f>
        <v>5424.88</v>
      </c>
      <c r="L12" s="40">
        <f aca="true" t="shared" si="2" ref="L12:L18">SUM(E12+K12)</f>
        <v>19700.88</v>
      </c>
      <c r="M12" s="40">
        <f>SUM(E12*39/100)</f>
        <v>5567.64</v>
      </c>
      <c r="N12" s="40">
        <f>SUM(E12+M12)</f>
        <v>19843.64</v>
      </c>
      <c r="O12" s="40">
        <f aca="true" t="shared" si="3" ref="O12:O18">SUM(E12+J12)</f>
        <v>19986.4</v>
      </c>
      <c r="P12" s="38">
        <f>(E12*0.43)</f>
        <v>6138.68</v>
      </c>
      <c r="Q12" s="40">
        <f aca="true" t="shared" si="4" ref="Q12:Q18">(E12+P12)</f>
        <v>20414.68</v>
      </c>
    </row>
    <row r="13" spans="1:17" ht="34.5" customHeight="1">
      <c r="A13" s="32">
        <v>2</v>
      </c>
      <c r="B13" s="32" t="s">
        <v>32</v>
      </c>
      <c r="C13" s="37">
        <v>9453</v>
      </c>
      <c r="D13" s="37">
        <f>SUM(285*10.65)</f>
        <v>3035.25</v>
      </c>
      <c r="E13" s="37">
        <f aca="true" t="shared" si="5" ref="E13:E38">SUM(C13:D13)</f>
        <v>12488.25</v>
      </c>
      <c r="F13" s="32">
        <f aca="true" t="shared" si="6" ref="F13:F18">(E13*0.2)</f>
        <v>2497.65</v>
      </c>
      <c r="G13" s="45">
        <f aca="true" t="shared" si="7" ref="G13:G18">(E13+F13)</f>
        <v>14985.9</v>
      </c>
      <c r="H13" s="32">
        <f t="shared" si="0"/>
        <v>3746.475</v>
      </c>
      <c r="I13" s="40">
        <f aca="true" t="shared" si="8" ref="I13:I18">(E13+H13)</f>
        <v>16234.725</v>
      </c>
      <c r="J13" s="40">
        <f t="shared" si="1"/>
        <v>4995.3</v>
      </c>
      <c r="K13" s="40">
        <f aca="true" t="shared" si="9" ref="K13:K38">SUM(E13*38/100)</f>
        <v>4745.535</v>
      </c>
      <c r="L13" s="40">
        <f t="shared" si="2"/>
        <v>17233.785</v>
      </c>
      <c r="M13" s="40">
        <f aca="true" t="shared" si="10" ref="M13:M38">SUM(E13*39/100)</f>
        <v>4870.4175</v>
      </c>
      <c r="N13" s="40">
        <f aca="true" t="shared" si="11" ref="N13:N38">SUM(E13+M13)</f>
        <v>17358.6675</v>
      </c>
      <c r="O13" s="40">
        <f t="shared" si="3"/>
        <v>17483.55</v>
      </c>
      <c r="P13" s="38">
        <f aca="true" t="shared" si="12" ref="P13:P24">(E13*0.43)</f>
        <v>5369.9475</v>
      </c>
      <c r="Q13" s="40">
        <f t="shared" si="4"/>
        <v>17858.197500000002</v>
      </c>
    </row>
    <row r="14" spans="1:17" ht="15.75">
      <c r="A14" s="32">
        <v>3</v>
      </c>
      <c r="B14" s="32" t="s">
        <v>9</v>
      </c>
      <c r="C14" s="37">
        <v>8791</v>
      </c>
      <c r="D14" s="37">
        <f>285*9.9</f>
        <v>2821.5</v>
      </c>
      <c r="E14" s="37">
        <f t="shared" si="5"/>
        <v>11612.5</v>
      </c>
      <c r="F14" s="32">
        <f t="shared" si="6"/>
        <v>2322.5</v>
      </c>
      <c r="G14" s="45">
        <f t="shared" si="7"/>
        <v>13935</v>
      </c>
      <c r="H14" s="32">
        <f t="shared" si="0"/>
        <v>3483.75</v>
      </c>
      <c r="I14" s="40">
        <f t="shared" si="8"/>
        <v>15096.25</v>
      </c>
      <c r="J14" s="40">
        <f t="shared" si="1"/>
        <v>4645</v>
      </c>
      <c r="K14" s="40">
        <f t="shared" si="9"/>
        <v>4412.75</v>
      </c>
      <c r="L14" s="40">
        <f t="shared" si="2"/>
        <v>16025.25</v>
      </c>
      <c r="M14" s="40">
        <f t="shared" si="10"/>
        <v>4528.875</v>
      </c>
      <c r="N14" s="40">
        <f t="shared" si="11"/>
        <v>16141.375</v>
      </c>
      <c r="O14" s="40">
        <f t="shared" si="3"/>
        <v>16257.5</v>
      </c>
      <c r="P14" s="38">
        <f t="shared" si="12"/>
        <v>4993.375</v>
      </c>
      <c r="Q14" s="40">
        <f t="shared" si="4"/>
        <v>16605.875</v>
      </c>
    </row>
    <row r="15" spans="1:17" ht="31.5">
      <c r="A15" s="32">
        <v>4</v>
      </c>
      <c r="B15" s="32" t="s">
        <v>10</v>
      </c>
      <c r="C15" s="37">
        <v>8572</v>
      </c>
      <c r="D15" s="37">
        <f>285*9.7</f>
        <v>2764.5</v>
      </c>
      <c r="E15" s="37">
        <f t="shared" si="5"/>
        <v>11336.5</v>
      </c>
      <c r="F15" s="32">
        <f t="shared" si="6"/>
        <v>2267.3</v>
      </c>
      <c r="G15" s="45">
        <f t="shared" si="7"/>
        <v>13603.8</v>
      </c>
      <c r="H15" s="32">
        <f t="shared" si="0"/>
        <v>3400.95</v>
      </c>
      <c r="I15" s="40">
        <f t="shared" si="8"/>
        <v>14737.45</v>
      </c>
      <c r="J15" s="40">
        <f t="shared" si="1"/>
        <v>4534.6</v>
      </c>
      <c r="K15" s="40">
        <f t="shared" si="9"/>
        <v>4307.87</v>
      </c>
      <c r="L15" s="40">
        <f t="shared" si="2"/>
        <v>15644.369999999999</v>
      </c>
      <c r="M15" s="40">
        <f t="shared" si="10"/>
        <v>4421.235</v>
      </c>
      <c r="N15" s="40">
        <f t="shared" si="11"/>
        <v>15757.735</v>
      </c>
      <c r="O15" s="40">
        <f t="shared" si="3"/>
        <v>15871.1</v>
      </c>
      <c r="P15" s="38">
        <f t="shared" si="12"/>
        <v>4874.695</v>
      </c>
      <c r="Q15" s="40">
        <f t="shared" si="4"/>
        <v>16211.195</v>
      </c>
    </row>
    <row r="16" spans="1:17" ht="31.5">
      <c r="A16" s="32">
        <v>5</v>
      </c>
      <c r="B16" s="32" t="s">
        <v>12</v>
      </c>
      <c r="C16" s="37">
        <v>7900</v>
      </c>
      <c r="D16" s="37">
        <f>285*8.9</f>
        <v>2536.5</v>
      </c>
      <c r="E16" s="37">
        <f t="shared" si="5"/>
        <v>10436.5</v>
      </c>
      <c r="F16" s="32">
        <f t="shared" si="6"/>
        <v>2087.3</v>
      </c>
      <c r="G16" s="45">
        <f t="shared" si="7"/>
        <v>12523.8</v>
      </c>
      <c r="H16" s="32">
        <f t="shared" si="0"/>
        <v>3130.95</v>
      </c>
      <c r="I16" s="40">
        <f t="shared" si="8"/>
        <v>13567.45</v>
      </c>
      <c r="J16" s="40">
        <f t="shared" si="1"/>
        <v>4174.6</v>
      </c>
      <c r="K16" s="40">
        <f t="shared" si="9"/>
        <v>3965.87</v>
      </c>
      <c r="L16" s="40">
        <f t="shared" si="2"/>
        <v>14402.369999999999</v>
      </c>
      <c r="M16" s="40">
        <f t="shared" si="10"/>
        <v>4070.235</v>
      </c>
      <c r="N16" s="40">
        <f t="shared" si="11"/>
        <v>14506.735</v>
      </c>
      <c r="O16" s="40">
        <f t="shared" si="3"/>
        <v>14611.1</v>
      </c>
      <c r="P16" s="38">
        <f t="shared" si="12"/>
        <v>4487.695</v>
      </c>
      <c r="Q16" s="40">
        <f t="shared" si="4"/>
        <v>14924.195</v>
      </c>
    </row>
    <row r="17" spans="1:17" ht="15.75">
      <c r="A17" s="32">
        <v>7</v>
      </c>
      <c r="B17" s="32" t="s">
        <v>13</v>
      </c>
      <c r="C17" s="37">
        <v>7679</v>
      </c>
      <c r="D17" s="37">
        <f>285*8.65</f>
        <v>2465.25</v>
      </c>
      <c r="E17" s="37">
        <f t="shared" si="5"/>
        <v>10144.25</v>
      </c>
      <c r="F17" s="32">
        <f t="shared" si="6"/>
        <v>2028.8500000000001</v>
      </c>
      <c r="G17" s="45">
        <f t="shared" si="7"/>
        <v>12173.1</v>
      </c>
      <c r="H17" s="32">
        <f t="shared" si="0"/>
        <v>3043.275</v>
      </c>
      <c r="I17" s="40">
        <f t="shared" si="8"/>
        <v>13187.525</v>
      </c>
      <c r="J17" s="40">
        <f t="shared" si="1"/>
        <v>4057.7</v>
      </c>
      <c r="K17" s="40">
        <f t="shared" si="9"/>
        <v>3854.815</v>
      </c>
      <c r="L17" s="40">
        <f t="shared" si="2"/>
        <v>13999.065</v>
      </c>
      <c r="M17" s="40">
        <f t="shared" si="10"/>
        <v>3956.2575</v>
      </c>
      <c r="N17" s="40">
        <f t="shared" si="11"/>
        <v>14100.5075</v>
      </c>
      <c r="O17" s="40">
        <f t="shared" si="3"/>
        <v>14201.95</v>
      </c>
      <c r="P17" s="38">
        <f t="shared" si="12"/>
        <v>4362.0275</v>
      </c>
      <c r="Q17" s="40">
        <f t="shared" si="4"/>
        <v>14506.2775</v>
      </c>
    </row>
    <row r="18" spans="1:17" ht="31.5">
      <c r="A18" s="32">
        <v>8</v>
      </c>
      <c r="B18" s="32" t="s">
        <v>14</v>
      </c>
      <c r="C18" s="37">
        <v>7446</v>
      </c>
      <c r="D18" s="37">
        <f>285*8.4</f>
        <v>2394</v>
      </c>
      <c r="E18" s="37">
        <f t="shared" si="5"/>
        <v>9840</v>
      </c>
      <c r="F18" s="32">
        <f t="shared" si="6"/>
        <v>1968</v>
      </c>
      <c r="G18" s="45">
        <f t="shared" si="7"/>
        <v>11808</v>
      </c>
      <c r="H18" s="32">
        <f t="shared" si="0"/>
        <v>2952</v>
      </c>
      <c r="I18" s="40">
        <f t="shared" si="8"/>
        <v>12792</v>
      </c>
      <c r="J18" s="40">
        <f t="shared" si="1"/>
        <v>3936</v>
      </c>
      <c r="K18" s="40">
        <f t="shared" si="9"/>
        <v>3739.2</v>
      </c>
      <c r="L18" s="40">
        <f t="shared" si="2"/>
        <v>13579.2</v>
      </c>
      <c r="M18" s="40">
        <f t="shared" si="10"/>
        <v>3837.6</v>
      </c>
      <c r="N18" s="40">
        <f t="shared" si="11"/>
        <v>13677.6</v>
      </c>
      <c r="O18" s="40">
        <f t="shared" si="3"/>
        <v>13776</v>
      </c>
      <c r="P18" s="38">
        <f t="shared" si="12"/>
        <v>4231.2</v>
      </c>
      <c r="Q18" s="40">
        <f t="shared" si="4"/>
        <v>14071.2</v>
      </c>
    </row>
    <row r="19" spans="1:17" ht="15.75">
      <c r="A19" s="30" t="s">
        <v>1</v>
      </c>
      <c r="B19" s="30" t="s">
        <v>15</v>
      </c>
      <c r="C19" s="37"/>
      <c r="D19" s="37" t="s">
        <v>39</v>
      </c>
      <c r="E19" s="37" t="s">
        <v>1</v>
      </c>
      <c r="F19" s="32"/>
      <c r="G19" s="30"/>
      <c r="H19" s="32"/>
      <c r="I19" s="39"/>
      <c r="J19" s="40"/>
      <c r="K19" s="40"/>
      <c r="L19" s="40"/>
      <c r="M19" s="40"/>
      <c r="N19" s="40"/>
      <c r="O19" s="40"/>
      <c r="P19" s="38"/>
      <c r="Q19" s="40"/>
    </row>
    <row r="20" spans="1:17" ht="36.75" customHeight="1">
      <c r="A20" s="32">
        <v>9</v>
      </c>
      <c r="B20" s="32" t="s">
        <v>16</v>
      </c>
      <c r="C20" s="37">
        <v>8572</v>
      </c>
      <c r="D20" s="37">
        <f>285*9.7</f>
        <v>2764.5</v>
      </c>
      <c r="E20" s="37">
        <f t="shared" si="5"/>
        <v>11336.5</v>
      </c>
      <c r="F20" s="32">
        <f>(E20*0.2)</f>
        <v>2267.3</v>
      </c>
      <c r="G20" s="45">
        <f>(E20+F20)</f>
        <v>13603.8</v>
      </c>
      <c r="H20" s="32">
        <f>(E20*0.3)</f>
        <v>3400.95</v>
      </c>
      <c r="I20" s="40">
        <f>(E20+H20)</f>
        <v>14737.45</v>
      </c>
      <c r="J20" s="40">
        <f>SUM(E20*40/100)</f>
        <v>4534.6</v>
      </c>
      <c r="K20" s="40">
        <f t="shared" si="9"/>
        <v>4307.87</v>
      </c>
      <c r="L20" s="40">
        <f>SUM(E20+K20)</f>
        <v>15644.369999999999</v>
      </c>
      <c r="M20" s="40">
        <f t="shared" si="10"/>
        <v>4421.235</v>
      </c>
      <c r="N20" s="40">
        <f t="shared" si="11"/>
        <v>15757.735</v>
      </c>
      <c r="O20" s="40">
        <f>SUM(E20+J20)</f>
        <v>15871.1</v>
      </c>
      <c r="P20" s="38">
        <f t="shared" si="12"/>
        <v>4874.695</v>
      </c>
      <c r="Q20" s="40">
        <f>(E20+P20)</f>
        <v>16211.195</v>
      </c>
    </row>
    <row r="21" spans="1:17" ht="48" customHeight="1">
      <c r="A21" s="32">
        <v>10</v>
      </c>
      <c r="B21" s="32" t="s">
        <v>17</v>
      </c>
      <c r="C21" s="37">
        <v>7679</v>
      </c>
      <c r="D21" s="37">
        <f>285*8.65</f>
        <v>2465.25</v>
      </c>
      <c r="E21" s="37">
        <f t="shared" si="5"/>
        <v>10144.25</v>
      </c>
      <c r="F21" s="32">
        <f>(E21*0.2)</f>
        <v>2028.8500000000001</v>
      </c>
      <c r="G21" s="45">
        <f>(E21+F21)</f>
        <v>12173.1</v>
      </c>
      <c r="H21" s="32">
        <f>(E21*0.3)</f>
        <v>3043.275</v>
      </c>
      <c r="I21" s="40">
        <f>(E21+H21)</f>
        <v>13187.525</v>
      </c>
      <c r="J21" s="40">
        <f>SUM(E21*40/100)</f>
        <v>4057.7</v>
      </c>
      <c r="K21" s="40">
        <f t="shared" si="9"/>
        <v>3854.815</v>
      </c>
      <c r="L21" s="40">
        <f>SUM(E21+K21)</f>
        <v>13999.065</v>
      </c>
      <c r="M21" s="40">
        <f t="shared" si="10"/>
        <v>3956.2575</v>
      </c>
      <c r="N21" s="40">
        <f t="shared" si="11"/>
        <v>14100.5075</v>
      </c>
      <c r="O21" s="40">
        <f>SUM(E21+J21)</f>
        <v>14201.95</v>
      </c>
      <c r="P21" s="38">
        <f t="shared" si="12"/>
        <v>4362.0275</v>
      </c>
      <c r="Q21" s="40">
        <f>(E21+P21)</f>
        <v>14506.2775</v>
      </c>
    </row>
    <row r="22" spans="1:17" ht="25.5" customHeight="1">
      <c r="A22" s="32">
        <v>11</v>
      </c>
      <c r="B22" s="32" t="s">
        <v>18</v>
      </c>
      <c r="C22" s="37">
        <v>7044</v>
      </c>
      <c r="D22" s="37">
        <f>285*7.95</f>
        <v>2265.75</v>
      </c>
      <c r="E22" s="37">
        <f t="shared" si="5"/>
        <v>9309.75</v>
      </c>
      <c r="F22" s="32">
        <f>(E22*0.2)</f>
        <v>1861.95</v>
      </c>
      <c r="G22" s="45">
        <f>(E22+F22)</f>
        <v>11171.7</v>
      </c>
      <c r="H22" s="32">
        <f>(E22*0.3)</f>
        <v>2792.9249999999997</v>
      </c>
      <c r="I22" s="40">
        <f>(E22+H22)</f>
        <v>12102.675</v>
      </c>
      <c r="J22" s="40">
        <f>SUM(E22*40/100)</f>
        <v>3723.9</v>
      </c>
      <c r="K22" s="40">
        <f t="shared" si="9"/>
        <v>3537.705</v>
      </c>
      <c r="L22" s="40">
        <f>SUM(E22+K22)</f>
        <v>12847.455</v>
      </c>
      <c r="M22" s="40">
        <f t="shared" si="10"/>
        <v>3630.8025</v>
      </c>
      <c r="N22" s="40">
        <f t="shared" si="11"/>
        <v>12940.5525</v>
      </c>
      <c r="O22" s="40">
        <f>SUM(E22+J22)</f>
        <v>13033.65</v>
      </c>
      <c r="P22" s="38">
        <f t="shared" si="12"/>
        <v>4003.1925</v>
      </c>
      <c r="Q22" s="40">
        <f>(E22+P22)</f>
        <v>13312.942500000001</v>
      </c>
    </row>
    <row r="23" spans="1:17" ht="15.75">
      <c r="A23" s="30" t="s">
        <v>1</v>
      </c>
      <c r="B23" s="30" t="s">
        <v>19</v>
      </c>
      <c r="C23" s="37"/>
      <c r="D23" s="37" t="s">
        <v>1</v>
      </c>
      <c r="E23" s="37" t="s">
        <v>1</v>
      </c>
      <c r="F23" s="32"/>
      <c r="G23" s="30"/>
      <c r="H23" s="32"/>
      <c r="I23" s="39"/>
      <c r="J23" s="40"/>
      <c r="K23" s="40"/>
      <c r="L23" s="40"/>
      <c r="M23" s="40"/>
      <c r="N23" s="40"/>
      <c r="O23" s="40"/>
      <c r="P23" s="36"/>
      <c r="Q23" s="40"/>
    </row>
    <row r="24" spans="1:17" ht="35.25" customHeight="1">
      <c r="A24" s="32">
        <v>12</v>
      </c>
      <c r="B24" s="32" t="s">
        <v>31</v>
      </c>
      <c r="C24" s="37">
        <v>6553</v>
      </c>
      <c r="D24" s="37">
        <f>285*7.4</f>
        <v>2109</v>
      </c>
      <c r="E24" s="37">
        <f t="shared" si="5"/>
        <v>8662</v>
      </c>
      <c r="F24" s="32">
        <f>(E24*0.2)</f>
        <v>1732.4</v>
      </c>
      <c r="G24" s="45">
        <f>(E24+F24)</f>
        <v>10394.4</v>
      </c>
      <c r="H24" s="32">
        <f>(E24*0.3)</f>
        <v>2598.6</v>
      </c>
      <c r="I24" s="40">
        <f>(E24+H24)</f>
        <v>11260.6</v>
      </c>
      <c r="J24" s="40">
        <f>SUM(E24*40/100)</f>
        <v>3464.8</v>
      </c>
      <c r="K24" s="40">
        <f t="shared" si="9"/>
        <v>3291.56</v>
      </c>
      <c r="L24" s="40">
        <f>SUM(E24+K24)</f>
        <v>11953.56</v>
      </c>
      <c r="M24" s="40">
        <f t="shared" si="10"/>
        <v>3378.18</v>
      </c>
      <c r="N24" s="40">
        <f t="shared" si="11"/>
        <v>12040.18</v>
      </c>
      <c r="O24" s="40">
        <f>SUM(E24+J24)</f>
        <v>12126.8</v>
      </c>
      <c r="P24" s="38">
        <f t="shared" si="12"/>
        <v>3724.66</v>
      </c>
      <c r="Q24" s="40">
        <f>(E24+P24)</f>
        <v>12386.66</v>
      </c>
    </row>
    <row r="25" spans="1:17" ht="78.75" customHeight="1">
      <c r="A25" s="30" t="s">
        <v>0</v>
      </c>
      <c r="B25" s="30" t="s">
        <v>2</v>
      </c>
      <c r="C25" s="30" t="s">
        <v>33</v>
      </c>
      <c r="D25" s="30" t="s">
        <v>47</v>
      </c>
      <c r="E25" s="30" t="s">
        <v>34</v>
      </c>
      <c r="F25" s="30" t="s">
        <v>49</v>
      </c>
      <c r="G25" s="30" t="s">
        <v>51</v>
      </c>
      <c r="H25" s="30" t="s">
        <v>50</v>
      </c>
      <c r="I25" s="30" t="s">
        <v>52</v>
      </c>
      <c r="J25" s="30"/>
      <c r="K25" s="40"/>
      <c r="L25" s="40"/>
      <c r="M25" s="40"/>
      <c r="N25" s="40"/>
      <c r="O25" s="40"/>
      <c r="P25" s="30" t="s">
        <v>53</v>
      </c>
      <c r="Q25" s="30" t="s">
        <v>54</v>
      </c>
    </row>
    <row r="26" spans="1:17" s="41" customFormat="1" ht="15.75">
      <c r="A26" s="35" t="s">
        <v>3</v>
      </c>
      <c r="B26" s="35" t="s">
        <v>4</v>
      </c>
      <c r="C26" s="35" t="s">
        <v>5</v>
      </c>
      <c r="D26" s="35">
        <v>4</v>
      </c>
      <c r="E26" s="35">
        <v>5</v>
      </c>
      <c r="F26" s="30">
        <v>6</v>
      </c>
      <c r="G26" s="30">
        <v>7</v>
      </c>
      <c r="H26" s="30">
        <v>8</v>
      </c>
      <c r="I26" s="39">
        <v>9</v>
      </c>
      <c r="J26" s="39"/>
      <c r="K26" s="40">
        <f t="shared" si="9"/>
        <v>1.9</v>
      </c>
      <c r="L26" s="40">
        <f>SUM(E26+K26)</f>
        <v>6.9</v>
      </c>
      <c r="M26" s="40">
        <f t="shared" si="10"/>
        <v>1.95</v>
      </c>
      <c r="N26" s="40">
        <f t="shared" si="11"/>
        <v>6.95</v>
      </c>
      <c r="O26" s="39"/>
      <c r="P26" s="39">
        <v>10</v>
      </c>
      <c r="Q26" s="40">
        <v>11</v>
      </c>
    </row>
    <row r="27" spans="1:17" ht="15.75">
      <c r="A27" s="30" t="s">
        <v>6</v>
      </c>
      <c r="B27" s="30" t="s">
        <v>20</v>
      </c>
      <c r="C27" s="37" t="s">
        <v>1</v>
      </c>
      <c r="D27" s="37" t="s">
        <v>1</v>
      </c>
      <c r="E27" s="37" t="s">
        <v>1</v>
      </c>
      <c r="F27" s="32"/>
      <c r="G27" s="30"/>
      <c r="H27" s="32"/>
      <c r="I27" s="39"/>
      <c r="J27" s="39"/>
      <c r="K27" s="40"/>
      <c r="L27" s="40"/>
      <c r="M27" s="40"/>
      <c r="N27" s="40"/>
      <c r="O27" s="39"/>
      <c r="P27" s="36"/>
      <c r="Q27" s="40"/>
    </row>
    <row r="28" spans="1:17" ht="15.75">
      <c r="A28" s="32">
        <v>1</v>
      </c>
      <c r="B28" s="32" t="s">
        <v>21</v>
      </c>
      <c r="C28" s="37">
        <v>10615</v>
      </c>
      <c r="D28" s="37">
        <f>285*12</f>
        <v>3420</v>
      </c>
      <c r="E28" s="37">
        <f t="shared" si="5"/>
        <v>14035</v>
      </c>
      <c r="F28" s="32">
        <f aca="true" t="shared" si="13" ref="F28:F36">(E28*0.2)</f>
        <v>2807</v>
      </c>
      <c r="G28" s="45">
        <f aca="true" t="shared" si="14" ref="G28:G35">(E28+F28)</f>
        <v>16842</v>
      </c>
      <c r="H28" s="32">
        <f aca="true" t="shared" si="15" ref="H28:H38">(E28*0.3)</f>
        <v>4210.5</v>
      </c>
      <c r="I28" s="40">
        <f aca="true" t="shared" si="16" ref="I28:I38">(E28+H28)</f>
        <v>18245.5</v>
      </c>
      <c r="J28" s="40">
        <f aca="true" t="shared" si="17" ref="J28:J36">SUM(E28*40/100)</f>
        <v>5614</v>
      </c>
      <c r="K28" s="40">
        <f t="shared" si="9"/>
        <v>5333.3</v>
      </c>
      <c r="L28" s="40">
        <f aca="true" t="shared" si="18" ref="L28:L36">SUM(E28+K28)</f>
        <v>19368.3</v>
      </c>
      <c r="M28" s="40">
        <f t="shared" si="10"/>
        <v>5473.65</v>
      </c>
      <c r="N28" s="40">
        <f t="shared" si="11"/>
        <v>19508.65</v>
      </c>
      <c r="O28" s="40">
        <f aca="true" t="shared" si="19" ref="O28:O36">SUM(E28+J28)</f>
        <v>19649</v>
      </c>
      <c r="P28" s="38">
        <f aca="true" t="shared" si="20" ref="P28:P36">(E28*0.43)</f>
        <v>6035.05</v>
      </c>
      <c r="Q28" s="40">
        <f aca="true" t="shared" si="21" ref="Q28:Q36">(E28+P28)</f>
        <v>20070.05</v>
      </c>
    </row>
    <row r="29" spans="1:17" ht="34.5" customHeight="1">
      <c r="A29" s="32">
        <v>2</v>
      </c>
      <c r="B29" s="32" t="s">
        <v>22</v>
      </c>
      <c r="C29" s="37">
        <v>9453</v>
      </c>
      <c r="D29" s="37">
        <f>285*10.65</f>
        <v>3035.25</v>
      </c>
      <c r="E29" s="37">
        <f t="shared" si="5"/>
        <v>12488.25</v>
      </c>
      <c r="F29" s="32">
        <f t="shared" si="13"/>
        <v>2497.65</v>
      </c>
      <c r="G29" s="45">
        <f t="shared" si="14"/>
        <v>14985.9</v>
      </c>
      <c r="H29" s="32">
        <f t="shared" si="15"/>
        <v>3746.475</v>
      </c>
      <c r="I29" s="40">
        <f t="shared" si="16"/>
        <v>16234.725</v>
      </c>
      <c r="J29" s="40">
        <f t="shared" si="17"/>
        <v>4995.3</v>
      </c>
      <c r="K29" s="40">
        <f t="shared" si="9"/>
        <v>4745.535</v>
      </c>
      <c r="L29" s="40">
        <f t="shared" si="18"/>
        <v>17233.785</v>
      </c>
      <c r="M29" s="40">
        <f t="shared" si="10"/>
        <v>4870.4175</v>
      </c>
      <c r="N29" s="40">
        <f t="shared" si="11"/>
        <v>17358.6675</v>
      </c>
      <c r="O29" s="40">
        <f t="shared" si="19"/>
        <v>17483.55</v>
      </c>
      <c r="P29" s="38">
        <f t="shared" si="20"/>
        <v>5369.9475</v>
      </c>
      <c r="Q29" s="40">
        <f t="shared" si="21"/>
        <v>17858.197500000002</v>
      </c>
    </row>
    <row r="30" spans="1:17" ht="15.75">
      <c r="A30" s="32">
        <v>3</v>
      </c>
      <c r="B30" s="32" t="s">
        <v>23</v>
      </c>
      <c r="C30" s="37">
        <v>8791</v>
      </c>
      <c r="D30" s="37">
        <f>285*9.9</f>
        <v>2821.5</v>
      </c>
      <c r="E30" s="37">
        <f t="shared" si="5"/>
        <v>11612.5</v>
      </c>
      <c r="F30" s="32">
        <f t="shared" si="13"/>
        <v>2322.5</v>
      </c>
      <c r="G30" s="45">
        <f t="shared" si="14"/>
        <v>13935</v>
      </c>
      <c r="H30" s="32">
        <f t="shared" si="15"/>
        <v>3483.75</v>
      </c>
      <c r="I30" s="40">
        <f t="shared" si="16"/>
        <v>15096.25</v>
      </c>
      <c r="J30" s="40">
        <f t="shared" si="17"/>
        <v>4645</v>
      </c>
      <c r="K30" s="40">
        <f t="shared" si="9"/>
        <v>4412.75</v>
      </c>
      <c r="L30" s="40">
        <f t="shared" si="18"/>
        <v>16025.25</v>
      </c>
      <c r="M30" s="40">
        <f t="shared" si="10"/>
        <v>4528.875</v>
      </c>
      <c r="N30" s="40">
        <f t="shared" si="11"/>
        <v>16141.375</v>
      </c>
      <c r="O30" s="40">
        <f t="shared" si="19"/>
        <v>16257.5</v>
      </c>
      <c r="P30" s="38">
        <f t="shared" si="20"/>
        <v>4993.375</v>
      </c>
      <c r="Q30" s="40">
        <f t="shared" si="21"/>
        <v>16605.875</v>
      </c>
    </row>
    <row r="31" spans="1:17" ht="15.75">
      <c r="A31" s="32">
        <v>4</v>
      </c>
      <c r="B31" s="32" t="s">
        <v>11</v>
      </c>
      <c r="C31" s="37">
        <v>8392</v>
      </c>
      <c r="D31" s="37">
        <f>285*9.45</f>
        <v>2693.25</v>
      </c>
      <c r="E31" s="37">
        <f t="shared" si="5"/>
        <v>11085.25</v>
      </c>
      <c r="F31" s="32">
        <f t="shared" si="13"/>
        <v>2217.05</v>
      </c>
      <c r="G31" s="45">
        <f t="shared" si="14"/>
        <v>13302.3</v>
      </c>
      <c r="H31" s="32">
        <f t="shared" si="15"/>
        <v>3325.575</v>
      </c>
      <c r="I31" s="40">
        <f t="shared" si="16"/>
        <v>14410.825</v>
      </c>
      <c r="J31" s="40">
        <f t="shared" si="17"/>
        <v>4434.1</v>
      </c>
      <c r="K31" s="40">
        <f t="shared" si="9"/>
        <v>4212.395</v>
      </c>
      <c r="L31" s="40">
        <f t="shared" si="18"/>
        <v>15297.645</v>
      </c>
      <c r="M31" s="40">
        <f t="shared" si="10"/>
        <v>4323.2475</v>
      </c>
      <c r="N31" s="40">
        <f t="shared" si="11"/>
        <v>15408.497500000001</v>
      </c>
      <c r="O31" s="40">
        <f t="shared" si="19"/>
        <v>15519.35</v>
      </c>
      <c r="P31" s="38">
        <f t="shared" si="20"/>
        <v>4766.6575</v>
      </c>
      <c r="Q31" s="40">
        <f t="shared" si="21"/>
        <v>15851.907500000001</v>
      </c>
    </row>
    <row r="32" spans="1:17" ht="15.75">
      <c r="A32" s="32">
        <v>5</v>
      </c>
      <c r="B32" s="32" t="s">
        <v>24</v>
      </c>
      <c r="C32" s="37">
        <v>8572</v>
      </c>
      <c r="D32" s="37">
        <f>285*9.7</f>
        <v>2764.5</v>
      </c>
      <c r="E32" s="37">
        <f t="shared" si="5"/>
        <v>11336.5</v>
      </c>
      <c r="F32" s="32">
        <f t="shared" si="13"/>
        <v>2267.3</v>
      </c>
      <c r="G32" s="45">
        <f t="shared" si="14"/>
        <v>13603.8</v>
      </c>
      <c r="H32" s="32">
        <f t="shared" si="15"/>
        <v>3400.95</v>
      </c>
      <c r="I32" s="40">
        <f t="shared" si="16"/>
        <v>14737.45</v>
      </c>
      <c r="J32" s="40">
        <f t="shared" si="17"/>
        <v>4534.6</v>
      </c>
      <c r="K32" s="40">
        <f t="shared" si="9"/>
        <v>4307.87</v>
      </c>
      <c r="L32" s="40">
        <f t="shared" si="18"/>
        <v>15644.369999999999</v>
      </c>
      <c r="M32" s="40">
        <f t="shared" si="10"/>
        <v>4421.235</v>
      </c>
      <c r="N32" s="40">
        <f t="shared" si="11"/>
        <v>15757.735</v>
      </c>
      <c r="O32" s="40">
        <f t="shared" si="19"/>
        <v>15871.1</v>
      </c>
      <c r="P32" s="38">
        <f t="shared" si="20"/>
        <v>4874.695</v>
      </c>
      <c r="Q32" s="40">
        <f t="shared" si="21"/>
        <v>16211.195</v>
      </c>
    </row>
    <row r="33" spans="1:17" ht="15.75">
      <c r="A33" s="32">
        <v>6</v>
      </c>
      <c r="B33" s="32" t="s">
        <v>25</v>
      </c>
      <c r="C33" s="37">
        <v>7900</v>
      </c>
      <c r="D33" s="37">
        <f>285*8.9</f>
        <v>2536.5</v>
      </c>
      <c r="E33" s="37">
        <f t="shared" si="5"/>
        <v>10436.5</v>
      </c>
      <c r="F33" s="32">
        <f t="shared" si="13"/>
        <v>2087.3</v>
      </c>
      <c r="G33" s="45">
        <f t="shared" si="14"/>
        <v>12523.8</v>
      </c>
      <c r="H33" s="32">
        <f t="shared" si="15"/>
        <v>3130.95</v>
      </c>
      <c r="I33" s="40">
        <f t="shared" si="16"/>
        <v>13567.45</v>
      </c>
      <c r="J33" s="40">
        <f t="shared" si="17"/>
        <v>4174.6</v>
      </c>
      <c r="K33" s="40">
        <f t="shared" si="9"/>
        <v>3965.87</v>
      </c>
      <c r="L33" s="40">
        <f t="shared" si="18"/>
        <v>14402.369999999999</v>
      </c>
      <c r="M33" s="40">
        <f t="shared" si="10"/>
        <v>4070.235</v>
      </c>
      <c r="N33" s="40">
        <f t="shared" si="11"/>
        <v>14506.735</v>
      </c>
      <c r="O33" s="40">
        <f t="shared" si="19"/>
        <v>14611.1</v>
      </c>
      <c r="P33" s="38">
        <f t="shared" si="20"/>
        <v>4487.695</v>
      </c>
      <c r="Q33" s="40">
        <f t="shared" si="21"/>
        <v>14924.195</v>
      </c>
    </row>
    <row r="34" spans="1:17" ht="65.25" customHeight="1">
      <c r="A34" s="32">
        <v>7</v>
      </c>
      <c r="B34" s="32" t="s">
        <v>26</v>
      </c>
      <c r="C34" s="37">
        <v>7679</v>
      </c>
      <c r="D34" s="37">
        <f>285*8.65</f>
        <v>2465.25</v>
      </c>
      <c r="E34" s="37">
        <f t="shared" si="5"/>
        <v>10144.25</v>
      </c>
      <c r="F34" s="32">
        <f t="shared" si="13"/>
        <v>2028.8500000000001</v>
      </c>
      <c r="G34" s="45">
        <f t="shared" si="14"/>
        <v>12173.1</v>
      </c>
      <c r="H34" s="32">
        <f t="shared" si="15"/>
        <v>3043.275</v>
      </c>
      <c r="I34" s="40">
        <f t="shared" si="16"/>
        <v>13187.525</v>
      </c>
      <c r="J34" s="40">
        <f t="shared" si="17"/>
        <v>4057.7</v>
      </c>
      <c r="K34" s="40">
        <f t="shared" si="9"/>
        <v>3854.815</v>
      </c>
      <c r="L34" s="40">
        <f t="shared" si="18"/>
        <v>13999.065</v>
      </c>
      <c r="M34" s="40">
        <f t="shared" si="10"/>
        <v>3956.2575</v>
      </c>
      <c r="N34" s="40">
        <f t="shared" si="11"/>
        <v>14100.5075</v>
      </c>
      <c r="O34" s="40">
        <f t="shared" si="19"/>
        <v>14201.95</v>
      </c>
      <c r="P34" s="38">
        <f t="shared" si="20"/>
        <v>4362.0275</v>
      </c>
      <c r="Q34" s="40">
        <f t="shared" si="21"/>
        <v>14506.2775</v>
      </c>
    </row>
    <row r="35" spans="1:17" ht="35.25" customHeight="1">
      <c r="A35" s="32">
        <v>8</v>
      </c>
      <c r="B35" s="32" t="s">
        <v>27</v>
      </c>
      <c r="C35" s="37">
        <v>7446</v>
      </c>
      <c r="D35" s="37">
        <f>285*8.4</f>
        <v>2394</v>
      </c>
      <c r="E35" s="37">
        <f t="shared" si="5"/>
        <v>9840</v>
      </c>
      <c r="F35" s="32">
        <f t="shared" si="13"/>
        <v>1968</v>
      </c>
      <c r="G35" s="45">
        <f t="shared" si="14"/>
        <v>11808</v>
      </c>
      <c r="H35" s="32">
        <f t="shared" si="15"/>
        <v>2952</v>
      </c>
      <c r="I35" s="40">
        <f t="shared" si="16"/>
        <v>12792</v>
      </c>
      <c r="J35" s="40">
        <f t="shared" si="17"/>
        <v>3936</v>
      </c>
      <c r="K35" s="40">
        <f t="shared" si="9"/>
        <v>3739.2</v>
      </c>
      <c r="L35" s="40">
        <f t="shared" si="18"/>
        <v>13579.2</v>
      </c>
      <c r="M35" s="40">
        <f t="shared" si="10"/>
        <v>3837.6</v>
      </c>
      <c r="N35" s="40">
        <f t="shared" si="11"/>
        <v>13677.6</v>
      </c>
      <c r="O35" s="40">
        <f t="shared" si="19"/>
        <v>13776</v>
      </c>
      <c r="P35" s="38">
        <f t="shared" si="20"/>
        <v>4231.2</v>
      </c>
      <c r="Q35" s="40">
        <f t="shared" si="21"/>
        <v>14071.2</v>
      </c>
    </row>
    <row r="36" spans="1:17" ht="23.25" customHeight="1">
      <c r="A36" s="32">
        <v>9</v>
      </c>
      <c r="B36" s="32" t="s">
        <v>28</v>
      </c>
      <c r="C36" s="37">
        <v>7072</v>
      </c>
      <c r="D36" s="37">
        <f>285*8</f>
        <v>2280</v>
      </c>
      <c r="E36" s="37">
        <f t="shared" si="5"/>
        <v>9352</v>
      </c>
      <c r="F36" s="32">
        <f t="shared" si="13"/>
        <v>1870.4</v>
      </c>
      <c r="G36" s="45">
        <f>(E35+F36)</f>
        <v>11710.4</v>
      </c>
      <c r="H36" s="32">
        <f t="shared" si="15"/>
        <v>2805.6</v>
      </c>
      <c r="I36" s="40">
        <f t="shared" si="16"/>
        <v>12157.6</v>
      </c>
      <c r="J36" s="40">
        <f t="shared" si="17"/>
        <v>3740.8</v>
      </c>
      <c r="K36" s="40">
        <f t="shared" si="9"/>
        <v>3553.76</v>
      </c>
      <c r="L36" s="40">
        <f t="shared" si="18"/>
        <v>12905.76</v>
      </c>
      <c r="M36" s="40">
        <f t="shared" si="10"/>
        <v>3647.28</v>
      </c>
      <c r="N36" s="40">
        <f t="shared" si="11"/>
        <v>12999.28</v>
      </c>
      <c r="O36" s="40">
        <f t="shared" si="19"/>
        <v>13092.8</v>
      </c>
      <c r="P36" s="38">
        <f t="shared" si="20"/>
        <v>4021.36</v>
      </c>
      <c r="Q36" s="40">
        <f t="shared" si="21"/>
        <v>13373.36</v>
      </c>
    </row>
    <row r="37" spans="1:17" ht="15.75">
      <c r="A37" s="32" t="s">
        <v>1</v>
      </c>
      <c r="B37" s="30" t="s">
        <v>29</v>
      </c>
      <c r="C37" s="37"/>
      <c r="D37" s="37" t="s">
        <v>1</v>
      </c>
      <c r="E37" s="37" t="s">
        <v>1</v>
      </c>
      <c r="F37" s="32"/>
      <c r="G37" s="30" t="s">
        <v>1</v>
      </c>
      <c r="H37" s="32"/>
      <c r="I37" s="39"/>
      <c r="J37" s="40"/>
      <c r="K37" s="40"/>
      <c r="L37" s="40"/>
      <c r="M37" s="40"/>
      <c r="N37" s="40"/>
      <c r="O37" s="40"/>
      <c r="P37" s="36"/>
      <c r="Q37" s="40"/>
    </row>
    <row r="38" spans="1:17" ht="54" customHeight="1">
      <c r="A38" s="32">
        <v>10</v>
      </c>
      <c r="B38" s="32" t="s">
        <v>30</v>
      </c>
      <c r="C38" s="37">
        <v>6553</v>
      </c>
      <c r="D38" s="37">
        <f>285*7.4</f>
        <v>2109</v>
      </c>
      <c r="E38" s="37">
        <f t="shared" si="5"/>
        <v>8662</v>
      </c>
      <c r="F38" s="32">
        <f>(E38*0.2)</f>
        <v>1732.4</v>
      </c>
      <c r="G38" s="45">
        <f>(E38+F38)</f>
        <v>10394.4</v>
      </c>
      <c r="H38" s="32">
        <f t="shared" si="15"/>
        <v>2598.6</v>
      </c>
      <c r="I38" s="40">
        <f t="shared" si="16"/>
        <v>11260.6</v>
      </c>
      <c r="J38" s="40">
        <f>SUM(E38*40/100)</f>
        <v>3464.8</v>
      </c>
      <c r="K38" s="40">
        <f t="shared" si="9"/>
        <v>3291.56</v>
      </c>
      <c r="L38" s="40">
        <f>SUM(E38+K38)</f>
        <v>11953.56</v>
      </c>
      <c r="M38" s="40">
        <f t="shared" si="10"/>
        <v>3378.18</v>
      </c>
      <c r="N38" s="40">
        <f t="shared" si="11"/>
        <v>12040.18</v>
      </c>
      <c r="O38" s="40">
        <f>SUM(E38+J38)</f>
        <v>12126.8</v>
      </c>
      <c r="P38" s="38">
        <f>(E38*0.43)</f>
        <v>3724.66</v>
      </c>
      <c r="Q38" s="40">
        <f>(E38+P38)</f>
        <v>12386.66</v>
      </c>
    </row>
    <row r="39" spans="1:7" ht="15.75">
      <c r="A39" s="33"/>
      <c r="B39" s="33"/>
      <c r="C39" s="33"/>
      <c r="D39" s="42"/>
      <c r="E39" s="43"/>
      <c r="G39" s="41" t="s">
        <v>1</v>
      </c>
    </row>
  </sheetData>
  <sheetProtection/>
  <mergeCells count="9">
    <mergeCell ref="A7:Q7"/>
    <mergeCell ref="A8:Q8"/>
    <mergeCell ref="B11:C11"/>
    <mergeCell ref="A1:Q1"/>
    <mergeCell ref="A2:Q2"/>
    <mergeCell ref="A3:Q3"/>
    <mergeCell ref="A4:Q4"/>
    <mergeCell ref="A5:Q5"/>
    <mergeCell ref="A6:Q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28125" style="47" customWidth="1"/>
    <col min="2" max="2" width="53.421875" style="47" customWidth="1"/>
    <col min="3" max="3" width="13.7109375" style="47" customWidth="1"/>
    <col min="4" max="4" width="13.8515625" style="47" customWidth="1"/>
    <col min="5" max="5" width="14.421875" style="47" customWidth="1"/>
    <col min="6" max="6" width="13.421875" style="53" customWidth="1"/>
    <col min="7" max="7" width="14.7109375" style="53" customWidth="1"/>
    <col min="8" max="9" width="14.421875" style="47" customWidth="1"/>
    <col min="10" max="16384" width="9.140625" style="47" customWidth="1"/>
  </cols>
  <sheetData>
    <row r="1" spans="1:9" ht="16.5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</row>
    <row r="2" spans="1:9" ht="110.25" customHeight="1">
      <c r="A2" s="49" t="s">
        <v>0</v>
      </c>
      <c r="B2" s="49" t="s">
        <v>2</v>
      </c>
      <c r="C2" s="49" t="s">
        <v>33</v>
      </c>
      <c r="D2" s="49" t="s">
        <v>47</v>
      </c>
      <c r="E2" s="49" t="s">
        <v>34</v>
      </c>
      <c r="F2" s="49" t="s">
        <v>60</v>
      </c>
      <c r="G2" s="49" t="s">
        <v>59</v>
      </c>
      <c r="H2" s="46" t="s">
        <v>61</v>
      </c>
      <c r="I2" s="46" t="s">
        <v>62</v>
      </c>
    </row>
    <row r="3" spans="1:9" ht="15">
      <c r="A3" s="48" t="s">
        <v>3</v>
      </c>
      <c r="B3" s="48" t="s">
        <v>4</v>
      </c>
      <c r="C3" s="48" t="s">
        <v>5</v>
      </c>
      <c r="D3" s="48">
        <v>4</v>
      </c>
      <c r="E3" s="48">
        <v>5</v>
      </c>
      <c r="F3" s="49">
        <v>6</v>
      </c>
      <c r="G3" s="49">
        <v>7</v>
      </c>
      <c r="H3" s="51">
        <v>8</v>
      </c>
      <c r="I3" s="51">
        <v>9</v>
      </c>
    </row>
    <row r="4" spans="1:9" ht="15">
      <c r="A4" s="49" t="s">
        <v>1</v>
      </c>
      <c r="B4" s="73" t="s">
        <v>7</v>
      </c>
      <c r="C4" s="73"/>
      <c r="D4" s="50"/>
      <c r="E4" s="51"/>
      <c r="F4" s="49"/>
      <c r="G4" s="49"/>
      <c r="H4" s="51"/>
      <c r="I4" s="51"/>
    </row>
    <row r="5" spans="1:9" ht="15">
      <c r="A5" s="51">
        <v>1</v>
      </c>
      <c r="B5" s="51" t="s">
        <v>8</v>
      </c>
      <c r="C5" s="50">
        <v>10799</v>
      </c>
      <c r="D5" s="50">
        <f>285*12.2</f>
        <v>3477</v>
      </c>
      <c r="E5" s="50">
        <f>SUM(C5:D5)</f>
        <v>14276</v>
      </c>
      <c r="F5" s="52">
        <f>SUM(E5*39/100)</f>
        <v>5567.64</v>
      </c>
      <c r="G5" s="52">
        <f aca="true" t="shared" si="0" ref="G5:G11">SUM(E5+F5)</f>
        <v>19843.64</v>
      </c>
      <c r="H5" s="51">
        <v>16.95</v>
      </c>
      <c r="I5" s="51">
        <f>SUM(G5/1169)</f>
        <v>16.974884516680923</v>
      </c>
    </row>
    <row r="6" spans="1:9" ht="34.5" customHeight="1">
      <c r="A6" s="51">
        <v>2</v>
      </c>
      <c r="B6" s="51" t="s">
        <v>32</v>
      </c>
      <c r="C6" s="50">
        <v>9453</v>
      </c>
      <c r="D6" s="50">
        <f>SUM(285*10.65)</f>
        <v>3035.25</v>
      </c>
      <c r="E6" s="50">
        <f aca="true" t="shared" si="1" ref="E6:E31">SUM(C6:D6)</f>
        <v>12488.25</v>
      </c>
      <c r="F6" s="52">
        <f aca="true" t="shared" si="2" ref="F6:F31">SUM(E6*39/100)</f>
        <v>4870.4175</v>
      </c>
      <c r="G6" s="52">
        <f t="shared" si="0"/>
        <v>17358.6675</v>
      </c>
      <c r="H6" s="51">
        <v>14.82</v>
      </c>
      <c r="I6" s="51">
        <f aca="true" t="shared" si="3" ref="I6:I31">SUM(G6/1169)</f>
        <v>14.849159538066724</v>
      </c>
    </row>
    <row r="7" spans="1:9" ht="15">
      <c r="A7" s="51">
        <v>3</v>
      </c>
      <c r="B7" s="51" t="s">
        <v>9</v>
      </c>
      <c r="C7" s="50">
        <v>8791</v>
      </c>
      <c r="D7" s="50">
        <f>285*9.9</f>
        <v>2821.5</v>
      </c>
      <c r="E7" s="50">
        <f t="shared" si="1"/>
        <v>11612.5</v>
      </c>
      <c r="F7" s="52">
        <f t="shared" si="2"/>
        <v>4528.875</v>
      </c>
      <c r="G7" s="52">
        <f t="shared" si="0"/>
        <v>16141.375</v>
      </c>
      <c r="H7" s="51">
        <v>13.78</v>
      </c>
      <c r="I7" s="51">
        <f t="shared" si="3"/>
        <v>13.807848588537212</v>
      </c>
    </row>
    <row r="8" spans="1:9" ht="30">
      <c r="A8" s="51">
        <v>4</v>
      </c>
      <c r="B8" s="51" t="s">
        <v>10</v>
      </c>
      <c r="C8" s="50">
        <v>8572</v>
      </c>
      <c r="D8" s="50">
        <f>285*9.7</f>
        <v>2764.5</v>
      </c>
      <c r="E8" s="50">
        <f t="shared" si="1"/>
        <v>11336.5</v>
      </c>
      <c r="F8" s="52">
        <f t="shared" si="2"/>
        <v>4421.235</v>
      </c>
      <c r="G8" s="52">
        <f t="shared" si="0"/>
        <v>15757.735</v>
      </c>
      <c r="H8" s="51">
        <v>13.45</v>
      </c>
      <c r="I8" s="51">
        <f t="shared" si="3"/>
        <v>13.479670658682636</v>
      </c>
    </row>
    <row r="9" spans="1:9" ht="30">
      <c r="A9" s="51">
        <v>5</v>
      </c>
      <c r="B9" s="51" t="s">
        <v>12</v>
      </c>
      <c r="C9" s="50">
        <v>7900</v>
      </c>
      <c r="D9" s="50">
        <f>285*8.9</f>
        <v>2536.5</v>
      </c>
      <c r="E9" s="50">
        <f t="shared" si="1"/>
        <v>10436.5</v>
      </c>
      <c r="F9" s="52">
        <f t="shared" si="2"/>
        <v>4070.235</v>
      </c>
      <c r="G9" s="52">
        <f t="shared" si="0"/>
        <v>14506.735</v>
      </c>
      <c r="H9" s="51">
        <v>12.38</v>
      </c>
      <c r="I9" s="51">
        <f t="shared" si="3"/>
        <v>12.409525235243798</v>
      </c>
    </row>
    <row r="10" spans="1:9" ht="15">
      <c r="A10" s="51">
        <v>7</v>
      </c>
      <c r="B10" s="51" t="s">
        <v>13</v>
      </c>
      <c r="C10" s="50">
        <v>7679</v>
      </c>
      <c r="D10" s="50">
        <f>285*8.65</f>
        <v>2465.25</v>
      </c>
      <c r="E10" s="50">
        <f t="shared" si="1"/>
        <v>10144.25</v>
      </c>
      <c r="F10" s="52">
        <f t="shared" si="2"/>
        <v>3956.2575</v>
      </c>
      <c r="G10" s="52">
        <f t="shared" si="0"/>
        <v>14100.5075</v>
      </c>
      <c r="H10" s="51">
        <v>12.04</v>
      </c>
      <c r="I10" s="51">
        <f t="shared" si="3"/>
        <v>12.062025235243798</v>
      </c>
    </row>
    <row r="11" spans="1:9" ht="30">
      <c r="A11" s="51">
        <v>8</v>
      </c>
      <c r="B11" s="51" t="s">
        <v>14</v>
      </c>
      <c r="C11" s="50">
        <v>7446</v>
      </c>
      <c r="D11" s="50">
        <f>285*8.4</f>
        <v>2394</v>
      </c>
      <c r="E11" s="50">
        <f t="shared" si="1"/>
        <v>9840</v>
      </c>
      <c r="F11" s="52">
        <f t="shared" si="2"/>
        <v>3837.6</v>
      </c>
      <c r="G11" s="52">
        <f t="shared" si="0"/>
        <v>13677.6</v>
      </c>
      <c r="H11" s="51">
        <v>11.68</v>
      </c>
      <c r="I11" s="51">
        <f t="shared" si="3"/>
        <v>11.700256629597947</v>
      </c>
    </row>
    <row r="12" spans="1:9" ht="15">
      <c r="A12" s="49" t="s">
        <v>1</v>
      </c>
      <c r="B12" s="49" t="s">
        <v>15</v>
      </c>
      <c r="C12" s="50"/>
      <c r="D12" s="50" t="s">
        <v>39</v>
      </c>
      <c r="E12" s="50" t="s">
        <v>1</v>
      </c>
      <c r="F12" s="52"/>
      <c r="G12" s="52"/>
      <c r="H12" s="51"/>
      <c r="I12" s="51"/>
    </row>
    <row r="13" spans="1:9" ht="36.75" customHeight="1">
      <c r="A13" s="51">
        <v>9</v>
      </c>
      <c r="B13" s="51" t="s">
        <v>16</v>
      </c>
      <c r="C13" s="50">
        <v>8572</v>
      </c>
      <c r="D13" s="50">
        <f>285*9.7</f>
        <v>2764.5</v>
      </c>
      <c r="E13" s="50">
        <f t="shared" si="1"/>
        <v>11336.5</v>
      </c>
      <c r="F13" s="52">
        <f t="shared" si="2"/>
        <v>4421.235</v>
      </c>
      <c r="G13" s="52">
        <f>SUM(E13+F13)</f>
        <v>15757.735</v>
      </c>
      <c r="H13" s="51">
        <v>13.45</v>
      </c>
      <c r="I13" s="51">
        <f t="shared" si="3"/>
        <v>13.479670658682636</v>
      </c>
    </row>
    <row r="14" spans="1:9" ht="48" customHeight="1">
      <c r="A14" s="51">
        <v>10</v>
      </c>
      <c r="B14" s="51" t="s">
        <v>17</v>
      </c>
      <c r="C14" s="50">
        <v>7679</v>
      </c>
      <c r="D14" s="50">
        <f>285*8.65</f>
        <v>2465.25</v>
      </c>
      <c r="E14" s="50">
        <f t="shared" si="1"/>
        <v>10144.25</v>
      </c>
      <c r="F14" s="52">
        <f t="shared" si="2"/>
        <v>3956.2575</v>
      </c>
      <c r="G14" s="52">
        <f>SUM(E14+F14)</f>
        <v>14100.5075</v>
      </c>
      <c r="H14" s="51">
        <v>12.04</v>
      </c>
      <c r="I14" s="51">
        <f t="shared" si="3"/>
        <v>12.062025235243798</v>
      </c>
    </row>
    <row r="15" spans="1:9" ht="25.5" customHeight="1">
      <c r="A15" s="51">
        <v>11</v>
      </c>
      <c r="B15" s="51" t="s">
        <v>18</v>
      </c>
      <c r="C15" s="50">
        <v>7044</v>
      </c>
      <c r="D15" s="50">
        <f>285*7.95</f>
        <v>2265.75</v>
      </c>
      <c r="E15" s="50">
        <f t="shared" si="1"/>
        <v>9309.75</v>
      </c>
      <c r="F15" s="52">
        <f t="shared" si="2"/>
        <v>3630.8025</v>
      </c>
      <c r="G15" s="52">
        <f>SUM(E15+F15)</f>
        <v>12940.5525</v>
      </c>
      <c r="H15" s="51">
        <v>11.04</v>
      </c>
      <c r="I15" s="51">
        <f t="shared" si="3"/>
        <v>11.0697626176219</v>
      </c>
    </row>
    <row r="16" spans="1:9" ht="15">
      <c r="A16" s="49" t="s">
        <v>1</v>
      </c>
      <c r="B16" s="49" t="s">
        <v>19</v>
      </c>
      <c r="C16" s="50"/>
      <c r="D16" s="50" t="s">
        <v>1</v>
      </c>
      <c r="E16" s="50" t="s">
        <v>1</v>
      </c>
      <c r="F16" s="52"/>
      <c r="G16" s="52"/>
      <c r="H16" s="51"/>
      <c r="I16" s="51"/>
    </row>
    <row r="17" spans="1:9" ht="68.25" customHeight="1">
      <c r="A17" s="51">
        <v>12</v>
      </c>
      <c r="B17" s="51" t="s">
        <v>31</v>
      </c>
      <c r="C17" s="50">
        <v>6553</v>
      </c>
      <c r="D17" s="50">
        <f>285*7.4</f>
        <v>2109</v>
      </c>
      <c r="E17" s="50">
        <f t="shared" si="1"/>
        <v>8662</v>
      </c>
      <c r="F17" s="52">
        <f t="shared" si="2"/>
        <v>3378.18</v>
      </c>
      <c r="G17" s="52">
        <f>SUM(E17+F17)</f>
        <v>12040.18</v>
      </c>
      <c r="H17" s="51">
        <v>10.27</v>
      </c>
      <c r="I17" s="51">
        <f t="shared" si="3"/>
        <v>10.299555175363558</v>
      </c>
    </row>
    <row r="18" spans="1:9" ht="110.25" customHeight="1">
      <c r="A18" s="49" t="s">
        <v>0</v>
      </c>
      <c r="B18" s="49" t="s">
        <v>2</v>
      </c>
      <c r="C18" s="49" t="s">
        <v>33</v>
      </c>
      <c r="D18" s="49" t="s">
        <v>47</v>
      </c>
      <c r="E18" s="49" t="s">
        <v>34</v>
      </c>
      <c r="F18" s="49" t="s">
        <v>60</v>
      </c>
      <c r="G18" s="49" t="s">
        <v>59</v>
      </c>
      <c r="H18" s="46" t="s">
        <v>61</v>
      </c>
      <c r="I18" s="46" t="s">
        <v>62</v>
      </c>
    </row>
    <row r="19" spans="1:9" ht="15">
      <c r="A19" s="48" t="s">
        <v>3</v>
      </c>
      <c r="B19" s="48" t="s">
        <v>4</v>
      </c>
      <c r="C19" s="48" t="s">
        <v>5</v>
      </c>
      <c r="D19" s="48">
        <v>4</v>
      </c>
      <c r="E19" s="48">
        <v>5</v>
      </c>
      <c r="F19" s="49">
        <v>6</v>
      </c>
      <c r="G19" s="49">
        <v>7</v>
      </c>
      <c r="H19" s="51">
        <v>8</v>
      </c>
      <c r="I19" s="51">
        <v>9</v>
      </c>
    </row>
    <row r="20" spans="1:9" ht="15">
      <c r="A20" s="49" t="s">
        <v>6</v>
      </c>
      <c r="B20" s="49" t="s">
        <v>20</v>
      </c>
      <c r="C20" s="50" t="s">
        <v>1</v>
      </c>
      <c r="D20" s="50" t="s">
        <v>1</v>
      </c>
      <c r="E20" s="50" t="s">
        <v>1</v>
      </c>
      <c r="F20" s="52"/>
      <c r="G20" s="52"/>
      <c r="H20" s="51"/>
      <c r="I20" s="51"/>
    </row>
    <row r="21" spans="1:9" ht="15">
      <c r="A21" s="51">
        <v>1</v>
      </c>
      <c r="B21" s="51" t="s">
        <v>21</v>
      </c>
      <c r="C21" s="50">
        <v>10615</v>
      </c>
      <c r="D21" s="50">
        <f>285*12</f>
        <v>3420</v>
      </c>
      <c r="E21" s="50">
        <f t="shared" si="1"/>
        <v>14035</v>
      </c>
      <c r="F21" s="52">
        <f t="shared" si="2"/>
        <v>5473.65</v>
      </c>
      <c r="G21" s="52">
        <f aca="true" t="shared" si="4" ref="G21:G29">SUM(E21+F21)</f>
        <v>19508.65</v>
      </c>
      <c r="H21" s="51">
        <v>16.66</v>
      </c>
      <c r="I21" s="51">
        <f t="shared" si="3"/>
        <v>16.688323353293413</v>
      </c>
    </row>
    <row r="22" spans="1:9" ht="34.5" customHeight="1">
      <c r="A22" s="51">
        <v>2</v>
      </c>
      <c r="B22" s="51" t="s">
        <v>22</v>
      </c>
      <c r="C22" s="50">
        <v>9453</v>
      </c>
      <c r="D22" s="50">
        <f>285*10.65</f>
        <v>3035.25</v>
      </c>
      <c r="E22" s="50">
        <f t="shared" si="1"/>
        <v>12488.25</v>
      </c>
      <c r="F22" s="52">
        <f t="shared" si="2"/>
        <v>4870.4175</v>
      </c>
      <c r="G22" s="52">
        <f t="shared" si="4"/>
        <v>17358.6675</v>
      </c>
      <c r="H22" s="51">
        <v>14.82</v>
      </c>
      <c r="I22" s="51">
        <f t="shared" si="3"/>
        <v>14.849159538066724</v>
      </c>
    </row>
    <row r="23" spans="1:9" ht="15">
      <c r="A23" s="51">
        <v>3</v>
      </c>
      <c r="B23" s="51" t="s">
        <v>23</v>
      </c>
      <c r="C23" s="50">
        <v>8791</v>
      </c>
      <c r="D23" s="50">
        <f>285*9.9</f>
        <v>2821.5</v>
      </c>
      <c r="E23" s="50">
        <f t="shared" si="1"/>
        <v>11612.5</v>
      </c>
      <c r="F23" s="52">
        <f t="shared" si="2"/>
        <v>4528.875</v>
      </c>
      <c r="G23" s="52">
        <f t="shared" si="4"/>
        <v>16141.375</v>
      </c>
      <c r="H23" s="51">
        <v>13.78</v>
      </c>
      <c r="I23" s="51">
        <f t="shared" si="3"/>
        <v>13.807848588537212</v>
      </c>
    </row>
    <row r="24" spans="1:9" ht="15">
      <c r="A24" s="51">
        <v>4</v>
      </c>
      <c r="B24" s="51" t="s">
        <v>11</v>
      </c>
      <c r="C24" s="50">
        <v>8392</v>
      </c>
      <c r="D24" s="50">
        <f>285*9.45</f>
        <v>2693.25</v>
      </c>
      <c r="E24" s="50">
        <f t="shared" si="1"/>
        <v>11085.25</v>
      </c>
      <c r="F24" s="52">
        <f t="shared" si="2"/>
        <v>4323.2475</v>
      </c>
      <c r="G24" s="52">
        <f t="shared" si="4"/>
        <v>15408.497500000001</v>
      </c>
      <c r="H24" s="51">
        <v>13.16</v>
      </c>
      <c r="I24" s="51">
        <f t="shared" si="3"/>
        <v>13.180921727972628</v>
      </c>
    </row>
    <row r="25" spans="1:9" ht="15">
      <c r="A25" s="51">
        <v>5</v>
      </c>
      <c r="B25" s="51" t="s">
        <v>24</v>
      </c>
      <c r="C25" s="50">
        <v>8572</v>
      </c>
      <c r="D25" s="50">
        <f>285*9.7</f>
        <v>2764.5</v>
      </c>
      <c r="E25" s="50">
        <f t="shared" si="1"/>
        <v>11336.5</v>
      </c>
      <c r="F25" s="52">
        <f t="shared" si="2"/>
        <v>4421.235</v>
      </c>
      <c r="G25" s="52">
        <f t="shared" si="4"/>
        <v>15757.735</v>
      </c>
      <c r="H25" s="51">
        <v>13.45</v>
      </c>
      <c r="I25" s="51">
        <f t="shared" si="3"/>
        <v>13.479670658682636</v>
      </c>
    </row>
    <row r="26" spans="1:9" ht="15">
      <c r="A26" s="51">
        <v>6</v>
      </c>
      <c r="B26" s="51" t="s">
        <v>25</v>
      </c>
      <c r="C26" s="50">
        <v>7900</v>
      </c>
      <c r="D26" s="50">
        <f>285*8.9</f>
        <v>2536.5</v>
      </c>
      <c r="E26" s="50">
        <f t="shared" si="1"/>
        <v>10436.5</v>
      </c>
      <c r="F26" s="52">
        <f t="shared" si="2"/>
        <v>4070.235</v>
      </c>
      <c r="G26" s="52">
        <f t="shared" si="4"/>
        <v>14506.735</v>
      </c>
      <c r="H26" s="51">
        <v>12.38</v>
      </c>
      <c r="I26" s="51">
        <f t="shared" si="3"/>
        <v>12.409525235243798</v>
      </c>
    </row>
    <row r="27" spans="1:9" ht="65.25" customHeight="1">
      <c r="A27" s="51">
        <v>7</v>
      </c>
      <c r="B27" s="51" t="s">
        <v>26</v>
      </c>
      <c r="C27" s="50">
        <v>7679</v>
      </c>
      <c r="D27" s="50">
        <f>285*8.65</f>
        <v>2465.25</v>
      </c>
      <c r="E27" s="50">
        <f t="shared" si="1"/>
        <v>10144.25</v>
      </c>
      <c r="F27" s="52">
        <f t="shared" si="2"/>
        <v>3956.2575</v>
      </c>
      <c r="G27" s="52">
        <f t="shared" si="4"/>
        <v>14100.5075</v>
      </c>
      <c r="H27" s="51">
        <v>12.04</v>
      </c>
      <c r="I27" s="51">
        <f t="shared" si="3"/>
        <v>12.062025235243798</v>
      </c>
    </row>
    <row r="28" spans="1:9" ht="35.25" customHeight="1">
      <c r="A28" s="51">
        <v>8</v>
      </c>
      <c r="B28" s="51" t="s">
        <v>27</v>
      </c>
      <c r="C28" s="50">
        <v>7446</v>
      </c>
      <c r="D28" s="50">
        <f>285*8.4</f>
        <v>2394</v>
      </c>
      <c r="E28" s="50">
        <f t="shared" si="1"/>
        <v>9840</v>
      </c>
      <c r="F28" s="52">
        <f t="shared" si="2"/>
        <v>3837.6</v>
      </c>
      <c r="G28" s="52">
        <f t="shared" si="4"/>
        <v>13677.6</v>
      </c>
      <c r="H28" s="51">
        <v>11.68</v>
      </c>
      <c r="I28" s="51">
        <f t="shared" si="3"/>
        <v>11.700256629597947</v>
      </c>
    </row>
    <row r="29" spans="1:9" ht="23.25" customHeight="1">
      <c r="A29" s="51">
        <v>9</v>
      </c>
      <c r="B29" s="51" t="s">
        <v>28</v>
      </c>
      <c r="C29" s="50">
        <v>7072</v>
      </c>
      <c r="D29" s="50">
        <f>285*8</f>
        <v>2280</v>
      </c>
      <c r="E29" s="50">
        <f t="shared" si="1"/>
        <v>9352</v>
      </c>
      <c r="F29" s="52">
        <f t="shared" si="2"/>
        <v>3647.28</v>
      </c>
      <c r="G29" s="52">
        <f t="shared" si="4"/>
        <v>12999.28</v>
      </c>
      <c r="H29" s="51">
        <v>11.1</v>
      </c>
      <c r="I29" s="51">
        <f t="shared" si="3"/>
        <v>11.120000000000001</v>
      </c>
    </row>
    <row r="30" spans="1:9" ht="15">
      <c r="A30" s="51" t="s">
        <v>1</v>
      </c>
      <c r="B30" s="49" t="s">
        <v>29</v>
      </c>
      <c r="C30" s="50"/>
      <c r="D30" s="50" t="s">
        <v>1</v>
      </c>
      <c r="E30" s="50" t="s">
        <v>1</v>
      </c>
      <c r="F30" s="52"/>
      <c r="G30" s="52"/>
      <c r="H30" s="51"/>
      <c r="I30" s="51"/>
    </row>
    <row r="31" spans="1:9" ht="54" customHeight="1">
      <c r="A31" s="51">
        <v>10</v>
      </c>
      <c r="B31" s="51" t="s">
        <v>30</v>
      </c>
      <c r="C31" s="50">
        <v>6553</v>
      </c>
      <c r="D31" s="50">
        <f>285*7.4</f>
        <v>2109</v>
      </c>
      <c r="E31" s="50">
        <f t="shared" si="1"/>
        <v>8662</v>
      </c>
      <c r="F31" s="52">
        <f t="shared" si="2"/>
        <v>3378.18</v>
      </c>
      <c r="G31" s="52">
        <f>SUM(E31+F31)</f>
        <v>12040.18</v>
      </c>
      <c r="H31" s="51">
        <v>10.27</v>
      </c>
      <c r="I31" s="51">
        <f t="shared" si="3"/>
        <v>10.299555175363558</v>
      </c>
    </row>
    <row r="32" spans="1:4" ht="15">
      <c r="A32" s="54"/>
      <c r="B32" s="54"/>
      <c r="C32" s="54"/>
      <c r="D32" s="55"/>
    </row>
  </sheetData>
  <sheetProtection/>
  <mergeCells count="2">
    <mergeCell ref="B4:C4"/>
    <mergeCell ref="A1:I1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2015-04-28T08:38:53Z</cp:lastPrinted>
  <dcterms:created xsi:type="dcterms:W3CDTF">1996-10-14T23:33:28Z</dcterms:created>
  <dcterms:modified xsi:type="dcterms:W3CDTF">2017-03-30T07:25:55Z</dcterms:modified>
  <cp:category/>
  <cp:version/>
  <cp:contentType/>
  <cp:contentStatus/>
</cp:coreProperties>
</file>